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https://safewayhyd-my.sharepoint.com/personal/mcarda_specialtymfg_com/Documents/Desktop/"/>
    </mc:Choice>
  </mc:AlternateContent>
  <xr:revisionPtr revIDLastSave="12" documentId="8_{F25B9F0C-B209-4D9D-8504-56C57F9A5F73}" xr6:coauthVersionLast="47" xr6:coauthVersionMax="47" xr10:uidLastSave="{AE2DA695-F98C-422F-9825-21B3796B8F0C}"/>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AB6" i="5"/>
  <c r="V6" i="5"/>
  <c r="R6" i="5" s="1"/>
  <c r="E6" i="5"/>
  <c r="X6" i="5" s="1"/>
  <c r="G6" i="5"/>
  <c r="AB5" i="5"/>
  <c r="V5" i="5"/>
  <c r="J5" i="5" s="1"/>
  <c r="T5" i="5" s="1"/>
  <c r="R5" i="5"/>
  <c r="G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G111" i="6" s="1"/>
  <c r="B110" i="6"/>
  <c r="B109" i="6"/>
  <c r="B108" i="6"/>
  <c r="B107" i="6"/>
  <c r="B106" i="6"/>
  <c r="B105" i="6"/>
  <c r="B104" i="6"/>
  <c r="B103" i="6"/>
  <c r="G103" i="6" s="1"/>
  <c r="B102" i="6"/>
  <c r="B101" i="6"/>
  <c r="B100" i="6"/>
  <c r="B99" i="6"/>
  <c r="B98" i="6"/>
  <c r="B96" i="6"/>
  <c r="B95" i="6"/>
  <c r="B94" i="6"/>
  <c r="G94" i="6" s="1"/>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s="1"/>
  <c r="B135" i="4"/>
  <c r="A110" i="6" s="1"/>
  <c r="B133" i="4"/>
  <c r="A109" i="6" s="1"/>
  <c r="B131" i="4"/>
  <c r="A108" i="6" s="1"/>
  <c r="B120" i="4"/>
  <c r="A98" i="6" s="1"/>
  <c r="B119" i="4"/>
  <c r="A97" i="6" s="1"/>
  <c r="B117" i="4"/>
  <c r="A95" i="6" s="1"/>
  <c r="B115" i="4"/>
  <c r="A94" i="6" s="1"/>
  <c r="B114" i="4"/>
  <c r="A93" i="6" s="1"/>
  <c r="B102" i="4"/>
  <c r="A83" i="6" s="1"/>
  <c r="P53" i="4"/>
  <c r="B90" i="4"/>
  <c r="A72" i="6"/>
  <c r="B78" i="4"/>
  <c r="A61" i="6"/>
  <c r="B66" i="4"/>
  <c r="A50" i="6" s="1"/>
  <c r="B54" i="4"/>
  <c r="A39" i="6" s="1"/>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S51" i="4"/>
  <c r="T51" i="4"/>
  <c r="U51" i="4"/>
  <c r="V51" i="4"/>
  <c r="W51" i="4"/>
  <c r="X51" i="4"/>
  <c r="Y51" i="4"/>
  <c r="Z51" i="4" s="1"/>
  <c r="AA51" i="4" s="1"/>
  <c r="S50" i="4"/>
  <c r="T50" i="4"/>
  <c r="U50" i="4"/>
  <c r="V50" i="4"/>
  <c r="W50" i="4"/>
  <c r="X50" i="4" s="1"/>
  <c r="S49" i="4"/>
  <c r="T49" i="4"/>
  <c r="U49" i="4"/>
  <c r="V49" i="4"/>
  <c r="W49" i="4" s="1"/>
  <c r="S48" i="4"/>
  <c r="T48" i="4"/>
  <c r="U48" i="4"/>
  <c r="V48" i="4" s="1"/>
  <c r="S47" i="4"/>
  <c r="T46" i="4" s="1"/>
  <c r="S46" i="4"/>
  <c r="S45" i="4"/>
  <c r="S44" i="4"/>
  <c r="T45" i="4"/>
  <c r="T44" i="4"/>
  <c r="S43" i="4"/>
  <c r="T43" i="4" s="1"/>
  <c r="U43" i="4" s="1"/>
  <c r="S42" i="4"/>
  <c r="U44"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B16" i="5"/>
  <c r="V16" i="5"/>
  <c r="E16" i="5"/>
  <c r="X16" i="5" s="1"/>
  <c r="B17" i="5"/>
  <c r="V17" i="5"/>
  <c r="E17" i="5"/>
  <c r="X17" i="5" s="1"/>
  <c r="V18" i="5"/>
  <c r="E18" i="5"/>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B72" i="5"/>
  <c r="V72" i="5"/>
  <c r="E72" i="5"/>
  <c r="X72" i="5" s="1"/>
  <c r="B73" i="5"/>
  <c r="V73" i="5"/>
  <c r="E73" i="5"/>
  <c r="X73" i="5" s="1"/>
  <c r="B74" i="5"/>
  <c r="V74" i="5"/>
  <c r="E74" i="5"/>
  <c r="X74" i="5" s="1"/>
  <c r="B75" i="5"/>
  <c r="V75" i="5"/>
  <c r="E75" i="5"/>
  <c r="X75" i="5" s="1"/>
  <c r="B76" i="5"/>
  <c r="V76" i="5"/>
  <c r="E76" i="5"/>
  <c r="B77" i="5"/>
  <c r="V77" i="5"/>
  <c r="E77" i="5"/>
  <c r="X77" i="5" s="1"/>
  <c r="B78" i="5"/>
  <c r="V78" i="5"/>
  <c r="E78" i="5"/>
  <c r="X78" i="5" s="1"/>
  <c r="B79" i="5"/>
  <c r="V79" i="5"/>
  <c r="E79" i="5"/>
  <c r="X79" i="5" s="1"/>
  <c r="B80" i="5"/>
  <c r="V80" i="5"/>
  <c r="E80" i="5"/>
  <c r="X80" i="5" s="1"/>
  <c r="B81" i="5"/>
  <c r="V81" i="5"/>
  <c r="E81" i="5"/>
  <c r="X81" i="5" s="1"/>
  <c r="B82" i="5"/>
  <c r="V82" i="5"/>
  <c r="E82" i="5"/>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B109" i="5"/>
  <c r="V109" i="5"/>
  <c r="E109" i="5"/>
  <c r="X109" i="5" s="1"/>
  <c r="B110" i="5"/>
  <c r="V110" i="5"/>
  <c r="E110" i="5"/>
  <c r="X110" i="5" s="1"/>
  <c r="B111" i="5"/>
  <c r="V111" i="5"/>
  <c r="E111" i="5"/>
  <c r="X111" i="5" s="1"/>
  <c r="B112" i="5"/>
  <c r="V112" i="5"/>
  <c r="E112" i="5"/>
  <c r="X112" i="5" s="1"/>
  <c r="B113" i="5"/>
  <c r="V113" i="5"/>
  <c r="E113" i="5"/>
  <c r="X113" i="5" s="1"/>
  <c r="B114" i="5"/>
  <c r="V114" i="5"/>
  <c r="E114" i="5"/>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B185" i="5"/>
  <c r="V185" i="5"/>
  <c r="E185" i="5"/>
  <c r="X185" i="5" s="1"/>
  <c r="B186" i="5"/>
  <c r="V186" i="5"/>
  <c r="E186" i="5"/>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B217" i="5"/>
  <c r="V217" i="5"/>
  <c r="E217" i="5"/>
  <c r="X217" i="5" s="1"/>
  <c r="B218" i="5"/>
  <c r="V218" i="5"/>
  <c r="E218" i="5"/>
  <c r="X218" i="5" s="1"/>
  <c r="B219" i="5"/>
  <c r="V219" i="5"/>
  <c r="E219" i="5"/>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B303" i="5"/>
  <c r="V303" i="5"/>
  <c r="E303" i="5"/>
  <c r="X303" i="5" s="1"/>
  <c r="B304" i="5"/>
  <c r="V304" i="5"/>
  <c r="E304" i="5"/>
  <c r="X304" i="5" s="1"/>
  <c r="B305" i="5"/>
  <c r="V305" i="5"/>
  <c r="E305" i="5"/>
  <c r="B306" i="5"/>
  <c r="V306" i="5"/>
  <c r="E306" i="5"/>
  <c r="X306" i="5" s="1"/>
  <c r="B307" i="5"/>
  <c r="V307" i="5"/>
  <c r="E307" i="5"/>
  <c r="X307" i="5" s="1"/>
  <c r="B308" i="5"/>
  <c r="V308" i="5"/>
  <c r="E308" i="5"/>
  <c r="X308" i="5" s="1"/>
  <c r="B309" i="5"/>
  <c r="V309" i="5"/>
  <c r="E309" i="5"/>
  <c r="X309" i="5" s="1"/>
  <c r="B310" i="5"/>
  <c r="V310" i="5"/>
  <c r="E310" i="5"/>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V409" i="5"/>
  <c r="E409" i="5"/>
  <c r="X409" i="5" s="1"/>
  <c r="V410" i="5"/>
  <c r="E410" i="5"/>
  <c r="X410" i="5" s="1"/>
  <c r="V411" i="5"/>
  <c r="E411" i="5"/>
  <c r="X411" i="5" s="1"/>
  <c r="V412" i="5"/>
  <c r="E412" i="5"/>
  <c r="X412" i="5" s="1"/>
  <c r="V413" i="5"/>
  <c r="E413" i="5"/>
  <c r="V414" i="5"/>
  <c r="E414" i="5"/>
  <c r="X414" i="5" s="1"/>
  <c r="V415" i="5"/>
  <c r="E415" i="5"/>
  <c r="X415" i="5" s="1"/>
  <c r="V416" i="5"/>
  <c r="E416" i="5"/>
  <c r="X416" i="5" s="1"/>
  <c r="V417" i="5"/>
  <c r="E417" i="5"/>
  <c r="X417" i="5" s="1"/>
  <c r="V418" i="5"/>
  <c r="E418" i="5"/>
  <c r="X418" i="5" s="1"/>
  <c r="V419" i="5"/>
  <c r="E419" i="5"/>
  <c r="X419" i="5" s="1"/>
  <c r="V420" i="5"/>
  <c r="E420" i="5"/>
  <c r="X420" i="5" s="1"/>
  <c r="V421" i="5"/>
  <c r="E421" i="5"/>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V445" i="5"/>
  <c r="E445" i="5"/>
  <c r="V446" i="5"/>
  <c r="E446" i="5"/>
  <c r="X446" i="5" s="1"/>
  <c r="V447" i="5"/>
  <c r="E447" i="5"/>
  <c r="X447" i="5" s="1"/>
  <c r="V448" i="5"/>
  <c r="E448" i="5"/>
  <c r="X448" i="5" s="1"/>
  <c r="V449" i="5"/>
  <c r="E449" i="5"/>
  <c r="X449" i="5" s="1"/>
  <c r="V450" i="5"/>
  <c r="E450" i="5"/>
  <c r="X450" i="5" s="1"/>
  <c r="V451" i="5"/>
  <c r="E451" i="5"/>
  <c r="X451" i="5" s="1"/>
  <c r="V452" i="5"/>
  <c r="E452" i="5"/>
  <c r="X452" i="5" s="1"/>
  <c r="V453" i="5"/>
  <c r="E453" i="5"/>
  <c r="V454" i="5"/>
  <c r="E454" i="5"/>
  <c r="X454" i="5" s="1"/>
  <c r="V455" i="5"/>
  <c r="E455" i="5"/>
  <c r="X455" i="5" s="1"/>
  <c r="V456" i="5"/>
  <c r="E456" i="5"/>
  <c r="X456" i="5" s="1"/>
  <c r="V457" i="5"/>
  <c r="E457" i="5"/>
  <c r="X457" i="5" s="1"/>
  <c r="V458" i="5"/>
  <c r="E458" i="5"/>
  <c r="X458" i="5" s="1"/>
  <c r="V459" i="5"/>
  <c r="E459" i="5"/>
  <c r="X459" i="5" s="1"/>
  <c r="V460" i="5"/>
  <c r="E460" i="5"/>
  <c r="X460" i="5" s="1"/>
  <c r="V461" i="5"/>
  <c r="E461" i="5"/>
  <c r="V462" i="5"/>
  <c r="E462" i="5"/>
  <c r="X462" i="5" s="1"/>
  <c r="V463" i="5"/>
  <c r="E463" i="5"/>
  <c r="X463" i="5" s="1"/>
  <c r="V464" i="5"/>
  <c r="E464" i="5"/>
  <c r="X464" i="5" s="1"/>
  <c r="V465" i="5"/>
  <c r="E465" i="5"/>
  <c r="X465" i="5" s="1"/>
  <c r="V466" i="5"/>
  <c r="E466" i="5"/>
  <c r="X466" i="5" s="1"/>
  <c r="V467" i="5"/>
  <c r="E467" i="5"/>
  <c r="X467" i="5" s="1"/>
  <c r="V468" i="5"/>
  <c r="E468" i="5"/>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V565" i="5"/>
  <c r="E565" i="5"/>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V597" i="5"/>
  <c r="E597" i="5"/>
  <c r="V598" i="5"/>
  <c r="E598" i="5"/>
  <c r="X598" i="5" s="1"/>
  <c r="V599" i="5"/>
  <c r="E599" i="5"/>
  <c r="X599" i="5" s="1"/>
  <c r="V600" i="5"/>
  <c r="E600" i="5"/>
  <c r="X600" i="5" s="1"/>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V1046" i="5"/>
  <c r="E1046" i="5"/>
  <c r="X1046" i="5" s="1"/>
  <c r="V1047" i="5"/>
  <c r="E1047" i="5"/>
  <c r="X1047" i="5" s="1"/>
  <c r="V1048" i="5"/>
  <c r="E1048" i="5"/>
  <c r="X1048" i="5" s="1"/>
  <c r="V1049" i="5"/>
  <c r="E1049" i="5"/>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V1169" i="5"/>
  <c r="E1169" i="5"/>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V1210" i="5"/>
  <c r="E1210" i="5"/>
  <c r="X1210" i="5" s="1"/>
  <c r="V1211" i="5"/>
  <c r="E1211" i="5"/>
  <c r="X1211" i="5" s="1"/>
  <c r="V1212" i="5"/>
  <c r="E1212" i="5"/>
  <c r="X1212" i="5" s="1"/>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V1242" i="5"/>
  <c r="E1242" i="5"/>
  <c r="X1242" i="5" s="1"/>
  <c r="V1243" i="5"/>
  <c r="E1243" i="5"/>
  <c r="X1243" i="5" s="1"/>
  <c r="V1244" i="5"/>
  <c r="E1244" i="5"/>
  <c r="X1244" i="5" s="1"/>
  <c r="V1245" i="5"/>
  <c r="E1245" i="5"/>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V1350" i="5"/>
  <c r="E1350" i="5"/>
  <c r="X1350" i="5" s="1"/>
  <c r="V1351" i="5"/>
  <c r="E1351" i="5"/>
  <c r="X1351" i="5" s="1"/>
  <c r="V1352" i="5"/>
  <c r="E1352" i="5"/>
  <c r="X1352" i="5" s="1"/>
  <c r="V1353" i="5"/>
  <c r="E1353" i="5"/>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V1433" i="5"/>
  <c r="E1433" i="5"/>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V1598" i="5"/>
  <c r="E1598" i="5"/>
  <c r="X1598" i="5" s="1"/>
  <c r="V1599" i="5"/>
  <c r="E1599" i="5"/>
  <c r="X1599" i="5" s="1"/>
  <c r="V1600" i="5"/>
  <c r="E1600" i="5"/>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V1838" i="5"/>
  <c r="E1838" i="5"/>
  <c r="X1838" i="5" s="1"/>
  <c r="V1839" i="5"/>
  <c r="E1839" i="5"/>
  <c r="X1839" i="5" s="1"/>
  <c r="V1840" i="5"/>
  <c r="E1840" i="5"/>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V1922" i="5"/>
  <c r="E1922" i="5"/>
  <c r="X1922" i="5" s="1"/>
  <c r="V1923" i="5"/>
  <c r="E1923" i="5"/>
  <c r="X1923" i="5" s="1"/>
  <c r="V1924" i="5"/>
  <c r="E1924" i="5"/>
  <c r="X1924" i="5" s="1"/>
  <c r="V1925" i="5"/>
  <c r="E1925" i="5"/>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V2014" i="5"/>
  <c r="E2014" i="5"/>
  <c r="X2014" i="5" s="1"/>
  <c r="V2015" i="5"/>
  <c r="E2015" i="5"/>
  <c r="X2015" i="5" s="1"/>
  <c r="V2016" i="5"/>
  <c r="E2016" i="5"/>
  <c r="X2016" i="5" s="1"/>
  <c r="V2017" i="5"/>
  <c r="E2017" i="5"/>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50" i="6" s="1"/>
  <c r="F28" i="6"/>
  <c r="H28" i="6" s="1"/>
  <c r="F17" i="6"/>
  <c r="C123" i="6"/>
  <c r="C122" i="6"/>
  <c r="C121" i="6"/>
  <c r="C120"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H17" i="6"/>
  <c r="D17" i="6" s="1"/>
  <c r="H7" i="6"/>
  <c r="D7" i="6"/>
  <c r="G9" i="6"/>
  <c r="H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5" i="6"/>
  <c r="G96" i="6"/>
  <c r="G98" i="6"/>
  <c r="G99" i="6"/>
  <c r="G108" i="6"/>
  <c r="G109" i="6"/>
  <c r="G110" i="6"/>
  <c r="G10" i="6"/>
  <c r="H10" i="6" s="1"/>
  <c r="G13" i="6"/>
  <c r="H13" i="6"/>
  <c r="G5" i="6"/>
  <c r="H5" i="6"/>
  <c r="F6" i="6"/>
  <c r="G6" i="6"/>
  <c r="H6" i="6"/>
  <c r="D6" i="6" s="1"/>
  <c r="G11" i="6"/>
  <c r="H11" i="6" s="1"/>
  <c r="D11" i="6" s="1"/>
  <c r="G12" i="6"/>
  <c r="H12" i="6" s="1"/>
  <c r="D12" i="6" s="1"/>
  <c r="H14" i="6"/>
  <c r="G15" i="6"/>
  <c r="H15" i="6" s="1"/>
  <c r="D15" i="6" s="1"/>
  <c r="H16" i="6"/>
  <c r="I4" i="6"/>
  <c r="C4" i="6" s="1"/>
  <c r="I5" i="6"/>
  <c r="C5" i="6" s="1"/>
  <c r="J5" i="6"/>
  <c r="I6" i="6"/>
  <c r="C6" i="6" s="1"/>
  <c r="J6" i="6"/>
  <c r="I9" i="6"/>
  <c r="J9" i="6"/>
  <c r="I10" i="6"/>
  <c r="J10" i="6"/>
  <c r="I11" i="6"/>
  <c r="J11" i="6"/>
  <c r="I12" i="6"/>
  <c r="J12" i="6"/>
  <c r="I13" i="6"/>
  <c r="I15" i="6"/>
  <c r="J15" i="6"/>
  <c r="I17" i="6"/>
  <c r="C17" i="6" s="1"/>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5" i="5"/>
  <c r="X18" i="5"/>
  <c r="X26" i="5"/>
  <c r="X50" i="5"/>
  <c r="X58" i="5"/>
  <c r="X71" i="5"/>
  <c r="X76" i="5"/>
  <c r="X82" i="5"/>
  <c r="X90" i="5"/>
  <c r="X98" i="5"/>
  <c r="X108" i="5"/>
  <c r="X114" i="5"/>
  <c r="X122" i="5"/>
  <c r="X146" i="5"/>
  <c r="X154" i="5"/>
  <c r="X184" i="5"/>
  <c r="X186" i="5"/>
  <c r="X216" i="5"/>
  <c r="X219" i="5"/>
  <c r="X302" i="5"/>
  <c r="X305" i="5"/>
  <c r="X310" i="5"/>
  <c r="X318" i="5"/>
  <c r="X326" i="5"/>
  <c r="X342" i="5"/>
  <c r="X370" i="5"/>
  <c r="X378" i="5"/>
  <c r="X386" i="5"/>
  <c r="X408" i="5"/>
  <c r="X413" i="5"/>
  <c r="X421" i="5"/>
  <c r="X444" i="5"/>
  <c r="X445" i="5"/>
  <c r="X453" i="5"/>
  <c r="X461" i="5"/>
  <c r="X468" i="5"/>
  <c r="X485" i="5"/>
  <c r="X493" i="5"/>
  <c r="X525" i="5"/>
  <c r="X533" i="5"/>
  <c r="X536" i="5"/>
  <c r="X564" i="5"/>
  <c r="X565" i="5"/>
  <c r="X596" i="5"/>
  <c r="X597" i="5"/>
  <c r="X605" i="5"/>
  <c r="X613" i="5"/>
  <c r="X652" i="5"/>
  <c r="X661" i="5"/>
  <c r="X701" i="5"/>
  <c r="X717" i="5"/>
  <c r="X749" i="5"/>
  <c r="X757" i="5"/>
  <c r="X768" i="5"/>
  <c r="X812" i="5"/>
  <c r="X832" i="5"/>
  <c r="X856" i="5"/>
  <c r="X917" i="5"/>
  <c r="X960" i="5"/>
  <c r="X969" i="5"/>
  <c r="X972" i="5"/>
  <c r="X1000" i="5"/>
  <c r="X1013" i="5"/>
  <c r="X1040" i="5"/>
  <c r="X1045" i="5"/>
  <c r="X1049" i="5"/>
  <c r="X1052" i="5"/>
  <c r="X1077" i="5"/>
  <c r="X1081" i="5"/>
  <c r="X1088" i="5"/>
  <c r="X1117" i="5"/>
  <c r="X1128" i="5"/>
  <c r="X1168" i="5"/>
  <c r="X1169" i="5"/>
  <c r="X1180" i="5"/>
  <c r="X1181" i="5"/>
  <c r="X1209" i="5"/>
  <c r="X1216" i="5"/>
  <c r="X1228" i="5"/>
  <c r="X1241" i="5"/>
  <c r="X1245" i="5"/>
  <c r="X1256" i="5"/>
  <c r="X1269" i="5"/>
  <c r="X1273" i="5"/>
  <c r="X1296" i="5"/>
  <c r="X1305" i="5"/>
  <c r="X1308" i="5"/>
  <c r="X1317" i="5"/>
  <c r="X1345" i="5"/>
  <c r="X1349" i="5"/>
  <c r="X1353" i="5"/>
  <c r="X1401" i="5"/>
  <c r="X1416" i="5"/>
  <c r="X1432" i="5"/>
  <c r="X1433" i="5"/>
  <c r="X1441" i="5"/>
  <c r="X1452" i="5"/>
  <c r="X1464" i="5"/>
  <c r="X1465" i="5"/>
  <c r="X1505" i="5"/>
  <c r="X1513" i="5"/>
  <c r="X1528" i="5"/>
  <c r="X1544" i="5"/>
  <c r="X1545" i="5"/>
  <c r="X1549" i="5"/>
  <c r="X1564" i="5"/>
  <c r="X1576" i="5"/>
  <c r="X1593" i="5"/>
  <c r="X1597" i="5"/>
  <c r="X1600" i="5"/>
  <c r="X1608" i="5"/>
  <c r="X1625" i="5"/>
  <c r="X1661" i="5"/>
  <c r="X1689" i="5"/>
  <c r="X1701" i="5"/>
  <c r="X1729" i="5"/>
  <c r="X1752" i="5"/>
  <c r="X1765" i="5"/>
  <c r="X1769" i="5"/>
  <c r="X1816" i="5"/>
  <c r="X1832" i="5"/>
  <c r="X1837" i="5"/>
  <c r="X1840" i="5"/>
  <c r="X1889" i="5"/>
  <c r="X1912" i="5"/>
  <c r="X1921" i="5"/>
  <c r="X1925" i="5"/>
  <c r="X1945" i="5"/>
  <c r="X1964" i="5"/>
  <c r="X2013" i="5"/>
  <c r="X2017" i="5"/>
  <c r="X2109" i="5"/>
  <c r="X229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C1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B32" i="4"/>
  <c r="A19" i="6"/>
  <c r="F41" i="6"/>
  <c r="F100" i="6" s="1"/>
  <c r="H100" i="6" s="1"/>
  <c r="AA15" i="4"/>
  <c r="B33" i="4"/>
  <c r="A20" i="6"/>
  <c r="F42" i="6"/>
  <c r="F18" i="6"/>
  <c r="H18" i="6"/>
  <c r="F19" i="6"/>
  <c r="H19" i="6"/>
  <c r="D19" i="6" s="1"/>
  <c r="F20" i="6"/>
  <c r="H20" i="6"/>
  <c r="O33" i="4"/>
  <c r="P57" i="4"/>
  <c r="B123" i="4"/>
  <c r="A101" i="6" s="1"/>
  <c r="O32" i="4"/>
  <c r="P56" i="4"/>
  <c r="B122" i="4" s="1"/>
  <c r="A100" i="6" s="1"/>
  <c r="B105" i="4"/>
  <c r="A86" i="6" s="1"/>
  <c r="B93" i="4"/>
  <c r="A75" i="6" s="1"/>
  <c r="B81" i="4"/>
  <c r="A64" i="6" s="1"/>
  <c r="B69" i="4"/>
  <c r="A53" i="6" s="1"/>
  <c r="B57" i="4"/>
  <c r="A42" i="6" s="1"/>
  <c r="P45" i="4"/>
  <c r="B45" i="4" s="1"/>
  <c r="A31" i="6" s="1"/>
  <c r="P44" i="4"/>
  <c r="B44" i="4"/>
  <c r="A30" i="6" s="1"/>
  <c r="D20" i="6"/>
  <c r="A116" i="6"/>
  <c r="G116" i="6"/>
  <c r="F117" i="6"/>
  <c r="A117" i="6"/>
  <c r="G117" i="6"/>
  <c r="H42" i="6"/>
  <c r="F53" i="6"/>
  <c r="H53" i="6" s="1"/>
  <c r="F101" i="6"/>
  <c r="H101" i="6"/>
  <c r="D101" i="6" s="1"/>
  <c r="F30" i="6"/>
  <c r="H30" i="6"/>
  <c r="K116" i="6" s="1"/>
  <c r="F31" i="6"/>
  <c r="H31" i="6" s="1"/>
  <c r="D42" i="6"/>
  <c r="F51" i="6"/>
  <c r="F62" i="6" s="1"/>
  <c r="H51" i="6"/>
  <c r="H40" i="6"/>
  <c r="D40" i="6" s="1"/>
  <c r="F29" i="6"/>
  <c r="H29" i="6"/>
  <c r="D29" i="6" s="1"/>
  <c r="F99" i="6"/>
  <c r="H99" i="6" s="1"/>
  <c r="D99" i="6" s="1"/>
  <c r="F115" i="6"/>
  <c r="A115" i="6"/>
  <c r="G115" i="6"/>
  <c r="H115" i="6" s="1"/>
  <c r="D115" i="6" s="1"/>
  <c r="O31" i="4"/>
  <c r="P43" i="4"/>
  <c r="B43" i="4"/>
  <c r="A29" i="6" s="1"/>
  <c r="P55" i="4"/>
  <c r="B55" i="4" s="1"/>
  <c r="A40" i="6" s="1"/>
  <c r="B67" i="4"/>
  <c r="A51" i="6" s="1"/>
  <c r="B91" i="4"/>
  <c r="A73" i="6" s="1"/>
  <c r="B121" i="4"/>
  <c r="A99" i="6" s="1"/>
  <c r="AA16" i="4" a="1"/>
  <c r="AA16" i="4"/>
  <c r="A118" i="6"/>
  <c r="G118" i="6"/>
  <c r="AA17" i="4" a="1"/>
  <c r="AA17" i="4"/>
  <c r="A119" i="6"/>
  <c r="G119" i="6"/>
  <c r="B34" i="4"/>
  <c r="A21" i="6"/>
  <c r="F43" i="6"/>
  <c r="F118" i="6" s="1"/>
  <c r="F21" i="6"/>
  <c r="H21" i="6"/>
  <c r="D21" i="6" s="1"/>
  <c r="H43" i="6"/>
  <c r="D43" i="6" s="1"/>
  <c r="F102" i="6"/>
  <c r="H102" i="6"/>
  <c r="D102" i="6" s="1"/>
  <c r="F32" i="6"/>
  <c r="H32" i="6"/>
  <c r="K118" i="6" s="1"/>
  <c r="D32" i="6"/>
  <c r="O34" i="4"/>
  <c r="P46" i="4"/>
  <c r="B46" i="4" s="1"/>
  <c r="A32" i="6" s="1"/>
  <c r="P58" i="4"/>
  <c r="B70" i="4" s="1"/>
  <c r="A54" i="6" s="1"/>
  <c r="B35" i="4"/>
  <c r="O35" i="4"/>
  <c r="P59" i="4"/>
  <c r="B71" i="4" s="1"/>
  <c r="A55" i="6" s="1"/>
  <c r="B125" i="4"/>
  <c r="A103" i="6" s="1"/>
  <c r="B107" i="4"/>
  <c r="A88" i="6" s="1"/>
  <c r="B95" i="4"/>
  <c r="A77" i="6" s="1"/>
  <c r="B83" i="4"/>
  <c r="A66" i="6" s="1"/>
  <c r="B59" i="4"/>
  <c r="A44" i="6" s="1"/>
  <c r="P47" i="4"/>
  <c r="B47" i="4" s="1"/>
  <c r="A33" i="6" s="1"/>
  <c r="A22" i="6"/>
  <c r="F22" i="6"/>
  <c r="H22" i="6"/>
  <c r="D22" i="6" s="1"/>
  <c r="F33" i="6"/>
  <c r="H33" i="6" s="1"/>
  <c r="F44"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77" i="4" s="1"/>
  <c r="A60" i="6" s="1"/>
  <c r="B99" i="4"/>
  <c r="A81" i="6"/>
  <c r="B87" i="4"/>
  <c r="A70" i="6"/>
  <c r="B75" i="4"/>
  <c r="A59" i="6"/>
  <c r="B63" i="4"/>
  <c r="A48" i="6"/>
  <c r="P51" i="4"/>
  <c r="B51" i="4"/>
  <c r="A37" i="6"/>
  <c r="Q41" i="4"/>
  <c r="B41" i="4" s="1"/>
  <c r="A27" i="6" s="1"/>
  <c r="A26" i="6"/>
  <c r="F6" i="5" l="1"/>
  <c r="C18" i="6"/>
  <c r="H6" i="5"/>
  <c r="I6" i="5"/>
  <c r="J6" i="5"/>
  <c r="T6" i="5" s="1"/>
  <c r="S6" i="5"/>
  <c r="F5" i="5"/>
  <c r="E5" i="5"/>
  <c r="S5" i="5" s="1"/>
  <c r="H5" i="5"/>
  <c r="H117" i="6"/>
  <c r="D117" i="6" s="1"/>
  <c r="I5" i="5"/>
  <c r="C51" i="6"/>
  <c r="H118" i="6"/>
  <c r="C118" i="6" s="1"/>
  <c r="C43" i="6"/>
  <c r="C20" i="6"/>
  <c r="C32" i="6"/>
  <c r="H44" i="6"/>
  <c r="X48" i="4"/>
  <c r="X49" i="4"/>
  <c r="AB51" i="4"/>
  <c r="AC51" i="4" s="1"/>
  <c r="U45" i="4"/>
  <c r="U46" i="4"/>
  <c r="Y49" i="4"/>
  <c r="Y50" i="4"/>
  <c r="Z50" i="4" s="1"/>
  <c r="W48" i="4"/>
  <c r="T47" i="4"/>
  <c r="U47" i="4" s="1"/>
  <c r="V42" i="4"/>
  <c r="W42" i="4" s="1"/>
  <c r="V43" i="4"/>
  <c r="K115" i="6"/>
  <c r="C115" i="6"/>
  <c r="D44" i="6"/>
  <c r="C44" i="6"/>
  <c r="K119" i="6"/>
  <c r="C33" i="6"/>
  <c r="D33" i="6"/>
  <c r="C22" i="6"/>
  <c r="F119" i="6"/>
  <c r="H119" i="6" s="1"/>
  <c r="F103" i="6"/>
  <c r="H103" i="6" s="1"/>
  <c r="D103" i="6" s="1"/>
  <c r="F55" i="6"/>
  <c r="B106" i="4"/>
  <c r="A87" i="6" s="1"/>
  <c r="B58" i="4"/>
  <c r="A43" i="6" s="1"/>
  <c r="C102" i="6"/>
  <c r="B94" i="4"/>
  <c r="A76" i="6" s="1"/>
  <c r="F54" i="6"/>
  <c r="C21" i="6"/>
  <c r="B82" i="4"/>
  <c r="A65" i="6" s="1"/>
  <c r="B124" i="4"/>
  <c r="A102" i="6" s="1"/>
  <c r="C53" i="6"/>
  <c r="D53" i="6"/>
  <c r="K117" i="6"/>
  <c r="D31" i="6"/>
  <c r="C101" i="6"/>
  <c r="C42" i="6"/>
  <c r="F64" i="6"/>
  <c r="B65" i="4"/>
  <c r="A49" i="6" s="1"/>
  <c r="C31" i="6"/>
  <c r="D100" i="6"/>
  <c r="C100" i="6"/>
  <c r="F116" i="6"/>
  <c r="H116" i="6" s="1"/>
  <c r="C19" i="6"/>
  <c r="D30" i="6"/>
  <c r="C30" i="6"/>
  <c r="F52" i="6"/>
  <c r="B56" i="4"/>
  <c r="A41" i="6" s="1"/>
  <c r="B80" i="4"/>
  <c r="A63" i="6" s="1"/>
  <c r="B104" i="4"/>
  <c r="A85" i="6" s="1"/>
  <c r="F94" i="6"/>
  <c r="F111" i="6" s="1"/>
  <c r="H111" i="6" s="1"/>
  <c r="D111" i="6" s="1"/>
  <c r="H41" i="6"/>
  <c r="B68" i="4"/>
  <c r="A52" i="6" s="1"/>
  <c r="B92" i="4"/>
  <c r="A74" i="6" s="1"/>
  <c r="F73" i="6"/>
  <c r="H62" i="6"/>
  <c r="D62" i="6" s="1"/>
  <c r="D51" i="6"/>
  <c r="B101" i="4"/>
  <c r="A82" i="6" s="1"/>
  <c r="B79" i="4"/>
  <c r="A62" i="6" s="1"/>
  <c r="C29" i="6"/>
  <c r="D18" i="6"/>
  <c r="C99" i="6"/>
  <c r="B103" i="4"/>
  <c r="A84" i="6" s="1"/>
  <c r="C40" i="6"/>
  <c r="K114" i="6"/>
  <c r="D28" i="6"/>
  <c r="F61" i="6"/>
  <c r="H50" i="6"/>
  <c r="D50" i="6" s="1"/>
  <c r="C50" i="6"/>
  <c r="B53" i="4"/>
  <c r="A38" i="6" s="1"/>
  <c r="H39" i="6"/>
  <c r="D39" i="6" s="1"/>
  <c r="B89" i="4"/>
  <c r="A71" i="6" s="1"/>
  <c r="C39" i="6"/>
  <c r="H94" i="6"/>
  <c r="D94" i="6" s="1"/>
  <c r="F114" i="6"/>
  <c r="F98" i="6"/>
  <c r="H98" i="6" s="1"/>
  <c r="D98" i="6" s="1"/>
  <c r="C28" i="6"/>
  <c r="C15" i="6"/>
  <c r="C12" i="6"/>
  <c r="C11" i="6"/>
  <c r="D10" i="6"/>
  <c r="C10" i="6"/>
  <c r="D9" i="6"/>
  <c r="C9" i="6"/>
  <c r="G77" i="4"/>
  <c r="G53" i="4"/>
  <c r="G89" i="4"/>
  <c r="G114" i="4"/>
  <c r="G41" i="4"/>
  <c r="G65" i="4"/>
  <c r="G101" i="4"/>
  <c r="H112" i="6"/>
  <c r="C2" i="6"/>
  <c r="D114" i="4"/>
  <c r="D77" i="4"/>
  <c r="D65" i="4"/>
  <c r="D101" i="4"/>
  <c r="D53" i="4"/>
  <c r="D41" i="4"/>
  <c r="G124" i="6" a="1"/>
  <c r="G124" i="6" s="1"/>
  <c r="H124" i="6" s="1"/>
  <c r="D89" i="4"/>
  <c r="X5" i="5" l="1"/>
  <c r="D118" i="6"/>
  <c r="C117" i="6"/>
  <c r="C62" i="6"/>
  <c r="AA50" i="4"/>
  <c r="AB50" i="4" s="1"/>
  <c r="AC50" i="4" s="1"/>
  <c r="Z49" i="4"/>
  <c r="AA49" i="4" s="1"/>
  <c r="Z48" i="4"/>
  <c r="C103" i="6"/>
  <c r="V44" i="4"/>
  <c r="W44" i="4" s="1"/>
  <c r="V45" i="4"/>
  <c r="W45" i="4" s="1"/>
  <c r="V47" i="4"/>
  <c r="W47" i="4" s="1"/>
  <c r="X47" i="4" s="1"/>
  <c r="Y47" i="4" s="1"/>
  <c r="V46" i="4"/>
  <c r="W46" i="4" s="1"/>
  <c r="W43" i="4"/>
  <c r="X42" i="4" s="1"/>
  <c r="Y42" i="4" s="1"/>
  <c r="Y48" i="4"/>
  <c r="X43" i="4"/>
  <c r="H55" i="6"/>
  <c r="F66" i="6"/>
  <c r="D119" i="6"/>
  <c r="C119" i="6"/>
  <c r="F65" i="6"/>
  <c r="H54" i="6"/>
  <c r="F110" i="6"/>
  <c r="H110" i="6" s="1"/>
  <c r="D110" i="6" s="1"/>
  <c r="F75" i="6"/>
  <c r="H64" i="6"/>
  <c r="F108" i="6"/>
  <c r="H108" i="6" s="1"/>
  <c r="D108" i="6" s="1"/>
  <c r="F95" i="6"/>
  <c r="F96" i="6" s="1"/>
  <c r="H96" i="6" s="1"/>
  <c r="C41" i="6"/>
  <c r="D41" i="6"/>
  <c r="F63" i="6"/>
  <c r="H52" i="6"/>
  <c r="F109" i="6"/>
  <c r="H109" i="6" s="1"/>
  <c r="C116" i="6"/>
  <c r="D116" i="6"/>
  <c r="C94" i="6"/>
  <c r="C111" i="6"/>
  <c r="H73" i="6"/>
  <c r="F84" i="6"/>
  <c r="H84" i="6" s="1"/>
  <c r="H114" i="6"/>
  <c r="B2" i="6"/>
  <c r="F72" i="6"/>
  <c r="H61" i="6"/>
  <c r="C98" i="6"/>
  <c r="C112" i="6"/>
  <c r="D112" i="6"/>
  <c r="D124" i="6"/>
  <c r="Z47" i="4" l="1"/>
  <c r="AB49" i="4"/>
  <c r="AC49" i="4" s="1"/>
  <c r="X45" i="4"/>
  <c r="X44" i="4"/>
  <c r="Y44" i="4" s="1"/>
  <c r="Y43" i="4"/>
  <c r="Z42" i="4" s="1"/>
  <c r="AA42" i="4" s="1"/>
  <c r="AA47" i="4"/>
  <c r="AB47" i="4" s="1"/>
  <c r="AA48" i="4"/>
  <c r="AB48" i="4" s="1"/>
  <c r="AC48" i="4" s="1"/>
  <c r="X46" i="4"/>
  <c r="C110" i="6"/>
  <c r="H66" i="6"/>
  <c r="F77" i="6"/>
  <c r="C55" i="6"/>
  <c r="D55" i="6"/>
  <c r="H95" i="6"/>
  <c r="C95" i="6" s="1"/>
  <c r="C108" i="6"/>
  <c r="D54" i="6"/>
  <c r="C54" i="6"/>
  <c r="F76" i="6"/>
  <c r="H65" i="6"/>
  <c r="D64" i="6"/>
  <c r="C64" i="6"/>
  <c r="F86" i="6"/>
  <c r="H86" i="6" s="1"/>
  <c r="H75" i="6"/>
  <c r="D109" i="6"/>
  <c r="C109" i="6"/>
  <c r="D52" i="6"/>
  <c r="C52" i="6"/>
  <c r="F74" i="6"/>
  <c r="H63" i="6"/>
  <c r="D84" i="6"/>
  <c r="C84" i="6"/>
  <c r="D73" i="6"/>
  <c r="C73" i="6"/>
  <c r="D96" i="6"/>
  <c r="C96" i="6"/>
  <c r="D114" i="6"/>
  <c r="C114" i="6"/>
  <c r="D61" i="6"/>
  <c r="C61" i="6"/>
  <c r="F83" i="6"/>
  <c r="H83" i="6" s="1"/>
  <c r="H72" i="6"/>
  <c r="AC47" i="4" l="1"/>
  <c r="Z43" i="4"/>
  <c r="D95" i="6"/>
  <c r="Y46" i="4"/>
  <c r="Z46" i="4" s="1"/>
  <c r="AA46" i="4" s="1"/>
  <c r="AB46" i="4" s="1"/>
  <c r="AC46" i="4" s="1"/>
  <c r="Y45" i="4"/>
  <c r="Z45" i="4" s="1"/>
  <c r="F88" i="6"/>
  <c r="H88" i="6" s="1"/>
  <c r="H77" i="6"/>
  <c r="D66" i="6"/>
  <c r="C66" i="6"/>
  <c r="C65" i="6"/>
  <c r="D65" i="6"/>
  <c r="H76" i="6"/>
  <c r="F87" i="6"/>
  <c r="H87" i="6" s="1"/>
  <c r="C75" i="6"/>
  <c r="D75" i="6"/>
  <c r="D86" i="6"/>
  <c r="C86" i="6"/>
  <c r="F85" i="6"/>
  <c r="H85" i="6" s="1"/>
  <c r="H74" i="6"/>
  <c r="D63" i="6"/>
  <c r="C63" i="6"/>
  <c r="D83" i="6"/>
  <c r="C83" i="6"/>
  <c r="D72" i="6"/>
  <c r="C72" i="6"/>
  <c r="AA45" i="4" l="1"/>
  <c r="AB45" i="4" s="1"/>
  <c r="AC45" i="4" s="1"/>
  <c r="Z44" i="4"/>
  <c r="D77" i="6"/>
  <c r="C77" i="6"/>
  <c r="D88" i="6"/>
  <c r="C88" i="6"/>
  <c r="D76" i="6"/>
  <c r="C76" i="6"/>
  <c r="D87" i="6"/>
  <c r="C87" i="6"/>
  <c r="D74" i="6"/>
  <c r="C74" i="6"/>
  <c r="H125" i="6"/>
  <c r="D2" i="6" s="1"/>
  <c r="D85" i="6"/>
  <c r="C85" i="6"/>
  <c r="AA43" i="4" l="1"/>
  <c r="AA44" i="4"/>
  <c r="AB44" i="4" s="1"/>
  <c r="AC44" i="4" l="1"/>
  <c r="AB42" i="4"/>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<sst xmlns="http://schemas.openxmlformats.org/spreadsheetml/2006/main" count="27996" uniqueCount="20062">
  <si>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</si>
  <si>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</si>
  <si>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</si>
  <si>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</si>
  <si>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</si>
  <si>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</si>
  <si>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</si>
  <si>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</si>
  <si>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</si>
  <si>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</si>
  <si>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</si>
  <si>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</si>
  <si>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</si>
  <si>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</si>
  <si>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</si>
  <si>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</si>
  <si>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</si>
  <si>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</si>
  <si>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</si>
  <si>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</si>
  <si>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</si>
  <si>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</si>
  <si>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</si>
  <si>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</si>
  <si>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</si>
  <si>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</si>
  <si>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</si>
  <si>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</si>
  <si>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</si>
  <si>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</si>
  <si>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</si>
  <si>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</si>
  <si>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</si>
  <si>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</si>
  <si>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</si>
  <si>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</si>
  <si>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</si>
  <si>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</si>
  <si>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</si>
  <si>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</si>
  <si>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</si>
  <si>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</si>
  <si>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</si>
  <si>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</si>
  <si>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</si>
  <si>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</si>
  <si>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</si>
  <si>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</si>
  <si>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</si>
  <si>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</si>
  <si>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</si>
  <si>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</si>
  <si>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</si>
  <si>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</si>
  <si>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</si>
  <si>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</si>
  <si>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</si>
  <si>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</si>
  <si>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</si>
  <si>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</si>
  <si>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</si>
  <si>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</si>
  <si>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</si>
  <si>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</si>
  <si>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</si>
  <si>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</si>
  <si>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</si>
  <si>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</si>
  <si>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</si>
  <si>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</si>
  <si>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</si>
  <si>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</si>
  <si>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</si>
  <si>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</si>
  <si>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</si>
  <si>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</si>
  <si>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</si>
  <si>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</si>
  <si>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</si>
  <si>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</si>
  <si>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</si>
  <si>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</si>
  <si>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</si>
  <si>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</si>
  <si>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</si>
  <si>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</si>
  <si>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</si>
  <si>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</si>
  <si>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</si>
  <si>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</si>
  <si>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</si>
  <si>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</si>
  <si>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</si>
  <si>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</si>
  <si>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</si>
  <si>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</si>
  <si>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</si>
  <si>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</si>
  <si>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</si>
  <si>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</si>
  <si>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</si>
  <si>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</si>
  <si>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</si>
  <si>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</si>
  <si>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</si>
  <si>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</si>
  <si>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</si>
  <si>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</si>
  <si>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</si>
  <si>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</si>
  <si>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</si>
  <si>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</si>
  <si>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</si>
  <si>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</si>
  <si>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</si>
  <si>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</si>
  <si>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</si>
  <si>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</si>
  <si>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</si>
  <si>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</si>
  <si>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</si>
  <si>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</si>
  <si>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</si>
  <si>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</si>
  <si>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</si>
  <si>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</si>
  <si>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</si>
  <si>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</si>
  <si>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</si>
  <si>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</si>
  <si>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</si>
  <si>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</si>
  <si>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</si>
  <si>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</si>
  <si>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</si>
  <si>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</si>
  <si>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</si>
  <si>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</si>
  <si>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</si>
  <si>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</si>
  <si>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</si>
  <si>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</si>
  <si>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</si>
  <si>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</si>
  <si>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</si>
  <si>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</si>
  <si>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</si>
  <si>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</si>
  <si>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</si>
  <si>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</si>
  <si>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</si>
  <si>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</si>
  <si>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</si>
  <si>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</si>
  <si>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</si>
  <si>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</si>
  <si>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</si>
  <si>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</si>
  <si>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</si>
  <si>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</si>
  <si>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</si>
  <si>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</si>
  <si>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</si>
  <si>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</si>
  <si>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</si>
  <si>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</si>
  <si>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</si>
  <si>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</si>
  <si>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</si>
  <si>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</si>
  <si>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</si>
  <si>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</si>
  <si>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</si>
  <si>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</si>
  <si>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</si>
  <si>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</si>
  <si>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</si>
  <si>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</si>
  <si>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</si>
  <si>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</si>
  <si>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</si>
  <si>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</si>
  <si>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</si>
  <si>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</si>
  <si>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</si>
  <si>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</si>
  <si>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</si>
  <si>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</si>
  <si>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</si>
  <si>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</si>
  <si>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</si>
  <si>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</si>
  <si>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</si>
  <si>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</si>
  <si>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</si>
  <si>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</si>
  <si>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</si>
  <si>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</si>
  <si>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</si>
  <si>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</si>
  <si>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</si>
  <si>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</si>
  <si>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</si>
  <si>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</si>
  <si>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</si>
  <si>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</si>
  <si>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</si>
  <si>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</si>
  <si>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</si>
  <si>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</si>
  <si>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</si>
  <si>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</si>
  <si>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</si>
  <si>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</si>
  <si>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</si>
  <si>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</si>
  <si>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</si>
  <si>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</si>
  <si>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</si>
  <si>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</si>
  <si>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</si>
  <si>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</si>
  <si>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</si>
  <si>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</si>
  <si>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</si>
  <si>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</si>
  <si>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</si>
  <si>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</si>
  <si>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</si>
  <si>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</si>
  <si>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</si>
  <si>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</si>
  <si>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</si>
  <si>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</si>
  <si>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</si>
  <si>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</si>
  <si>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</si>
  <si>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</si>
  <si>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</si>
  <si>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</si>
  <si>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</si>
  <si>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</si>
  <si>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</si>
  <si>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</si>
  <si>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</si>
  <si>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</si>
  <si>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</si>
  <si>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</si>
  <si>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</si>
  <si>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</si>
  <si>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</si>
  <si>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</si>
  <si>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</si>
  <si>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</si>
  <si>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</si>
  <si>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</si>
  <si>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</si>
  <si>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</si>
  <si>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</si>
  <si>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</si>
  <si>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</si>
  <si>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</si>
  <si>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</si>
  <si>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</si>
  <si>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</si>
  <si>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</si>
  <si>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</si>
  <si>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</si>
  <si>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</si>
  <si>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</si>
  <si>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</si>
  <si>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</si>
  <si>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</si>
  <si>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</si>
  <si>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</si>
  <si>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</si>
  <si>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</si>
  <si>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</si>
  <si>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</si>
  <si>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</si>
  <si>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</si>
  <si>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</si>
  <si>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</si>
  <si>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</si>
  <si>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</si>
  <si>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</si>
  <si>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</si>
  <si>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</si>
  <si>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</si>
  <si>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</si>
  <si>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</si>
  <si>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</si>
  <si>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</si>
  <si>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</si>
  <si>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</si>
  <si>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</si>
  <si>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</si>
  <si>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</si>
  <si>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</si>
  <si>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</si>
  <si>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</si>
  <si>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</si>
  <si>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</si>
  <si>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</si>
  <si>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</si>
  <si>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</si>
  <si>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</si>
  <si>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</si>
  <si>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</si>
  <si>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</si>
  <si>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</si>
  <si>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</si>
  <si>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</si>
  <si>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</si>
  <si>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</si>
  <si>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</si>
  <si>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</si>
  <si>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</si>
  <si>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</si>
  <si>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</si>
  <si>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</si>
  <si>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</si>
  <si>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</si>
  <si>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</si>
  <si>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</si>
  <si>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</si>
  <si>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</si>
  <si>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</si>
  <si>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</si>
  <si>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</si>
  <si>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</si>
  <si>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</si>
  <si>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</si>
  <si>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</si>
  <si>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</si>
  <si>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</si>
  <si>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</si>
  <si>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</si>
  <si>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</si>
  <si>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</si>
  <si>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</si>
  <si>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</si>
  <si>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</si>
  <si>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</si>
  <si>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</si>
  <si>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</si>
  <si>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</si>
  <si>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</si>
  <si>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</si>
  <si>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</si>
  <si>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</si>
  <si>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</si>
  <si>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</si>
  <si>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</si>
  <si>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</si>
  <si>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</si>
  <si>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</si>
  <si>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</si>
  <si>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</si>
  <si>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</si>
  <si>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</si>
  <si>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</si>
  <si>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</si>
  <si>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</si>
  <si>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</si>
  <si>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</si>
  <si>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</si>
  <si>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</si>
  <si>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</si>
  <si>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</si>
  <si>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</si>
  <si>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</si>
  <si>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</si>
  <si>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</si>
  <si>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</si>
  <si>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</si>
  <si>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</si>
  <si>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</si>
  <si>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</si>
  <si>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</si>
  <si>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</si>
  <si>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</si>
  <si>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</si>
  <si>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</si>
  <si>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</si>
  <si>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</si>
  <si>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</si>
  <si>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</si>
  <si>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</si>
  <si>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</si>
  <si>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</si>
  <si>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</si>
  <si>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</si>
  <si>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</si>
  <si>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</si>
  <si>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</si>
  <si>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</si>
  <si>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</si>
  <si>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</si>
  <si>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</si>
  <si>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</si>
  <si>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</si>
  <si>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</si>
  <si>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</si>
  <si>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</si>
  <si>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</si>
  <si>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</si>
  <si>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</si>
  <si>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</si>
  <si>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</si>
  <si>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</si>
  <si>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</si>
  <si>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</si>
  <si>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</si>
  <si>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</si>
  <si>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</si>
  <si>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</si>
  <si>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</si>
  <si>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</si>
  <si>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</si>
  <si>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</si>
  <si>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</si>
  <si>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</si>
  <si>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</si>
  <si>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</si>
  <si>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</si>
  <si>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</si>
  <si>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</si>
  <si>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</si>
  <si>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</si>
  <si>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</si>
  <si>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</si>
  <si>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</si>
  <si>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</si>
  <si>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</si>
  <si>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</si>
  <si>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</si>
  <si>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</si>
  <si>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</si>
  <si>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</si>
  <si>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</si>
  <si>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</si>
  <si>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</si>
  <si>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</si>
  <si>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</si>
  <si>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</si>
  <si>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</si>
  <si>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</si>
  <si>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</si>
  <si>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</si>
  <si>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</si>
  <si>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</si>
  <si>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</si>
  <si>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</si>
  <si>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</si>
  <si>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</si>
  <si>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</si>
  <si>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</si>
  <si>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</si>
  <si>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</si>
  <si>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</si>
  <si>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</si>
  <si>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</si>
  <si>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</si>
  <si>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</si>
  <si>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</si>
  <si>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</si>
  <si>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</si>
  <si>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</si>
  <si>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</si>
  <si>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</si>
  <si>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</si>
  <si>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</si>
  <si>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</si>
  <si>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</si>
  <si>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</si>
  <si>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</si>
  <si>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</si>
  <si>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</si>
  <si>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</si>
  <si>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</si>
  <si>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</si>
  <si>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</si>
  <si>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</si>
  <si>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</si>
  <si>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</si>
  <si>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</si>
  <si>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</si>
  <si>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</si>
  <si>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</si>
  <si>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</si>
  <si>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</si>
  <si>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</si>
  <si>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</si>
  <si>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</si>
  <si>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</si>
  <si>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</si>
  <si>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</si>
  <si>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</si>
  <si>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</si>
  <si>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</si>
  <si>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</si>
  <si>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</si>
  <si>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</si>
  <si>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</si>
  <si>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</si>
  <si>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</si>
  <si>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</si>
  <si>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</si>
  <si>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</si>
  <si>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</si>
  <si>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</si>
  <si>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</si>
  <si>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</si>
  <si>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</si>
  <si>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</si>
  <si>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</si>
  <si>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</si>
  <si>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</si>
  <si>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</si>
  <si>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</si>
  <si>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</si>
  <si>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</si>
  <si>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</si>
  <si>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</si>
  <si>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</si>
  <si>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</si>
  <si>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</si>
  <si>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</si>
  <si>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</si>
  <si>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</si>
  <si>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</si>
  <si>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</si>
  <si>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</si>
  <si>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</si>
  <si>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</si>
  <si>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</si>
  <si>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</si>
  <si>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</si>
  <si>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</si>
  <si>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</si>
  <si>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</si>
  <si>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</si>
  <si>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</si>
  <si>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</si>
  <si>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</si>
  <si>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</si>
  <si>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</si>
  <si>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</si>
  <si>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</si>
  <si>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</si>
  <si>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</si>
  <si>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</si>
  <si>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</si>
  <si>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</si>
  <si>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</si>
  <si>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</si>
  <si>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</si>
  <si>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</si>
  <si>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</si>
  <si>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</si>
  <si>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</si>
  <si>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</si>
  <si>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</si>
  <si>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</si>
  <si>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</si>
  <si>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</si>
  <si>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</si>
  <si>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</si>
  <si>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</si>
  <si>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</si>
  <si>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</si>
  <si>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</si>
  <si>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</si>
  <si>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</si>
  <si>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</si>
  <si>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</si>
  <si>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</si>
  <si>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</si>
  <si>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</si>
  <si>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</si>
  <si>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</si>
  <si>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</si>
  <si>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</si>
  <si>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</si>
  <si>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</si>
  <si>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</si>
  <si>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</si>
  <si>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</si>
  <si>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</si>
  <si>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</si>
  <si>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</si>
  <si>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</si>
  <si>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</si>
  <si>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</si>
  <si>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</si>
  <si>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</si>
  <si>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</si>
  <si>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</si>
  <si>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</si>
  <si>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</si>
  <si>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</si>
  <si>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</si>
  <si>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</si>
  <si>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</si>
  <si>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</si>
  <si>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</si>
  <si>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</si>
  <si>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</si>
  <si>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</si>
  <si>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</si>
  <si>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</si>
  <si>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</si>
  <si>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</si>
  <si>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</si>
  <si>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</si>
  <si>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</si>
  <si>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</si>
  <si>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</si>
  <si>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</si>
  <si>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</si>
  <si>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</si>
  <si>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</si>
  <si>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</si>
  <si>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</si>
  <si>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</si>
  <si>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</si>
  <si>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</si>
  <si>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</si>
  <si>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</si>
  <si>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</si>
  <si>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</si>
  <si>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</si>
  <si>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</si>
  <si>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</si>
  <si>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</si>
  <si>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</si>
  <si>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</si>
  <si>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</si>
  <si>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</si>
  <si>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</si>
  <si>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</si>
  <si>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</si>
  <si>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</si>
  <si>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</si>
  <si>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</si>
  <si>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</si>
  <si>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</si>
  <si>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</si>
  <si>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</si>
  <si>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</si>
  <si>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</si>
  <si>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</si>
  <si>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</si>
  <si>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</si>
  <si>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</si>
  <si>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</si>
  <si>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</si>
  <si>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</si>
  <si>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</si>
  <si>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</si>
  <si>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</si>
  <si>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</si>
  <si>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</si>
  <si>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</si>
  <si>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</si>
  <si>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</si>
  <si>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</si>
  <si>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</si>
  <si>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</si>
  <si>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</si>
  <si>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</si>
  <si>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</si>
  <si>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</si>
  <si>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</si>
  <si>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</si>
  <si>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</si>
  <si>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</si>
  <si>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</si>
  <si>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</si>
  <si>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</si>
  <si>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</si>
  <si>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</si>
  <si>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</si>
  <si>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</si>
  <si>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</si>
  <si>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</si>
  <si>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</si>
  <si>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</si>
  <si>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</si>
  <si>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</si>
  <si>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</si>
  <si>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</si>
  <si>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</si>
  <si>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</si>
  <si>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</si>
  <si>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</si>
  <si>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</si>
  <si>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</si>
  <si>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</si>
  <si>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</si>
  <si>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</si>
  <si>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</si>
  <si>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</si>
  <si>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</si>
  <si>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</si>
  <si>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</si>
  <si>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</si>
  <si>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</si>
  <si>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</si>
  <si>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</si>
  <si>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</si>
  <si>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</si>
  <si>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</si>
  <si>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</si>
  <si>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</si>
  <si>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</si>
  <si>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</si>
  <si>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</si>
  <si>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</si>
  <si>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</si>
  <si>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</si>
  <si>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</si>
  <si>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</si>
  <si>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</si>
  <si>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</si>
  <si>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</si>
  <si>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</si>
  <si>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</si>
  <si>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</si>
  <si>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</si>
  <si>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</si>
  <si>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</si>
  <si>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</si>
  <si>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</si>
  <si>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</si>
  <si>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</si>
  <si>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</si>
  <si>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</si>
  <si>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</si>
  <si>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</si>
  <si>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</si>
  <si>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</si>
  <si>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</si>
  <si>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</si>
  <si>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</si>
  <si>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</si>
  <si>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</si>
  <si>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</si>
  <si>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</si>
  <si>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</si>
  <si>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</si>
  <si>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</si>
  <si>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</si>
  <si>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</si>
  <si>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</si>
  <si>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</si>
  <si>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</si>
  <si>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</si>
  <si>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</si>
  <si>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</si>
  <si>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</si>
  <si>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</si>
  <si>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</si>
  <si>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</si>
  <si>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</si>
  <si>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</si>
  <si>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</si>
  <si>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</si>
  <si>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</si>
  <si>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</si>
  <si>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</si>
  <si>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</si>
  <si>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</si>
  <si>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</si>
  <si>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</si>
  <si>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</si>
  <si>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</si>
  <si>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</si>
  <si>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</si>
  <si>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</si>
  <si>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</si>
  <si>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</si>
  <si>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</si>
  <si>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</si>
  <si>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</si>
  <si>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</si>
  <si>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</si>
  <si>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</si>
  <si>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</si>
  <si>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</si>
  <si>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</si>
  <si>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</si>
  <si>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</si>
  <si>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</si>
  <si>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</si>
  <si>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</si>
  <si>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</si>
  <si>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</si>
  <si>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</si>
  <si>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</si>
  <si>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</si>
  <si>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</si>
  <si>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</si>
  <si>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</si>
  <si>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</si>
  <si>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</si>
  <si>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</si>
  <si>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</si>
  <si>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</si>
  <si>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</si>
  <si>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</si>
  <si>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</si>
  <si>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</si>
  <si>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</si>
  <si>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</si>
  <si>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</si>
  <si>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</si>
  <si>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</si>
  <si>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</si>
  <si>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</si>
  <si>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</si>
  <si>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</si>
  <si>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</si>
  <si>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</si>
  <si>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</si>
  <si>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</si>
  <si>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</si>
  <si>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</si>
  <si>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</si>
  <si>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</si>
  <si>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</si>
  <si>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</si>
  <si>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</si>
  <si>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</si>
  <si>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</si>
  <si>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</si>
  <si>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</si>
  <si>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</si>
  <si>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</si>
  <si>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</si>
  <si>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</si>
  <si>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</si>
  <si>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</si>
  <si>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</si>
  <si>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</si>
  <si>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</si>
  <si>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</si>
  <si>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</si>
  <si>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</si>
  <si>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</si>
  <si>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</si>
  <si>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</si>
  <si>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</si>
  <si>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</si>
  <si>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</si>
  <si>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</si>
  <si>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</si>
  <si>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</si>
  <si>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</si>
  <si>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</si>
  <si>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</si>
  <si>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</si>
  <si>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</si>
  <si>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</si>
  <si>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</si>
  <si>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</si>
  <si>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</si>
  <si>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</si>
  <si>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</si>
  <si>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</si>
  <si>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</si>
  <si>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</si>
  <si>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</si>
  <si>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</si>
  <si>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</si>
  <si>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</si>
  <si>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</si>
  <si>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</si>
  <si>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</si>
  <si>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</si>
  <si>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</si>
  <si>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</si>
  <si>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</si>
  <si>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</si>
  <si>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</si>
  <si>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</si>
  <si>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</si>
  <si>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</si>
  <si>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</si>
  <si>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</si>
  <si>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</si>
  <si>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</si>
  <si>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</si>
  <si>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</si>
  <si>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</si>
  <si>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</si>
  <si>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</si>
  <si>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</si>
  <si>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</si>
  <si>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</si>
  <si>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</si>
  <si>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</si>
  <si>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</si>
  <si>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</si>
  <si>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</si>
  <si>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</si>
  <si>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</si>
  <si>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</si>
  <si>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</si>
  <si>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</si>
  <si>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</si>
  <si>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</si>
  <si>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</si>
  <si>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</si>
  <si>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</si>
  <si>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</si>
  <si>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</si>
  <si>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</si>
  <si>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</si>
  <si>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</si>
  <si>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</si>
  <si>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</si>
  <si>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</si>
  <si>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</si>
  <si>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</si>
  <si>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</si>
  <si>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</si>
  <si>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</si>
  <si>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</si>
  <si>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</si>
  <si>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</si>
  <si>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</si>
  <si>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</si>
  <si>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</si>
  <si>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</si>
  <si>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</si>
  <si>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</si>
  <si>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</si>
  <si>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</si>
  <si>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</si>
  <si>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</si>
  <si>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</si>
  <si>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</si>
  <si>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</si>
  <si>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</si>
  <si>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</si>
  <si>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</si>
  <si>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</si>
  <si>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</si>
  <si>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</si>
  <si>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</si>
  <si>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</si>
  <si>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</si>
  <si>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</si>
  <si>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</si>
  <si>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</si>
  <si>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</si>
  <si>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</si>
  <si>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</si>
  <si>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</si>
  <si>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</si>
  <si>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</si>
  <si>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</si>
  <si>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</si>
  <si>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</si>
  <si>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</si>
  <si>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</si>
  <si>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</si>
  <si>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</si>
  <si>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</si>
  <si>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</si>
  <si>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</si>
  <si>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</si>
  <si>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</si>
  <si>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</si>
  <si>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</si>
  <si>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</si>
  <si>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</si>
  <si>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</si>
  <si>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</si>
  <si>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</si>
  <si>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</si>
  <si>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</si>
  <si>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</si>
  <si>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</si>
  <si>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</si>
  <si>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</si>
  <si>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</si>
  <si>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</si>
  <si>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</si>
  <si>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</si>
  <si>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</si>
  <si>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</si>
  <si>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</si>
  <si>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</si>
  <si>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</si>
  <si>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</si>
  <si>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</si>
  <si>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</si>
  <si>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</si>
  <si>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</si>
  <si>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</si>
  <si>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</si>
  <si>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</si>
  <si>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</si>
  <si>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</si>
  <si>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</si>
  <si>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</si>
  <si>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</si>
  <si>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</si>
  <si>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</si>
  <si>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</si>
  <si>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</si>
  <si>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</si>
  <si>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</si>
  <si>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</si>
  <si>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</si>
  <si>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</si>
  <si>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</si>
  <si>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</si>
  <si>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</si>
  <si>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</si>
  <si>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</si>
  <si>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</si>
  <si>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</si>
  <si>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</si>
  <si>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</si>
  <si>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</si>
  <si>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</si>
  <si>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</si>
  <si>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</si>
  <si>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</si>
  <si>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</si>
  <si>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</si>
  <si>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</si>
  <si>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</si>
  <si>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</si>
  <si>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</si>
  <si>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</si>
  <si>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</si>
  <si>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</si>
  <si>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</si>
  <si>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</si>
  <si>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</si>
  <si>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</si>
  <si>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</si>
  <si>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</si>
  <si>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</si>
  <si>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</si>
  <si>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</si>
  <si>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</si>
  <si>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</si>
  <si>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</si>
  <si>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</si>
  <si>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</si>
  <si>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</si>
  <si>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</si>
  <si>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</si>
  <si>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</si>
  <si>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</si>
  <si>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</si>
  <si>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</si>
  <si>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</si>
  <si>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</si>
  <si>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</si>
  <si>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</si>
  <si>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</si>
  <si>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</si>
  <si>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</si>
  <si>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</si>
  <si>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</si>
  <si>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</si>
  <si>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</si>
  <si>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</si>
  <si>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</si>
  <si>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</si>
  <si>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</si>
  <si>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</si>
  <si>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</si>
  <si>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</si>
  <si>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</si>
  <si>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</si>
  <si>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</si>
  <si>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</si>
  <si>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</si>
  <si>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</si>
  <si>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</si>
  <si>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</si>
  <si>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</si>
  <si>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</si>
  <si>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</si>
  <si>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</si>
  <si>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</si>
  <si>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</si>
  <si>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</si>
  <si>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</si>
  <si>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</si>
  <si>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</si>
  <si>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</si>
  <si>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</si>
  <si>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</si>
  <si>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</si>
  <si>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</si>
  <si>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</si>
  <si>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</si>
  <si>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</si>
  <si>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</si>
  <si>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</si>
  <si>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</si>
  <si>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</si>
  <si>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</si>
  <si>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</si>
  <si>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</si>
  <si>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</si>
  <si>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</si>
  <si>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</si>
  <si>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</si>
  <si>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</si>
  <si>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</si>
  <si>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</si>
  <si>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</si>
  <si>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</si>
  <si>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</si>
  <si>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</si>
  <si>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</si>
  <si>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</si>
  <si>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</si>
  <si>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</si>
  <si>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</si>
  <si>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</si>
  <si>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</si>
  <si>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</si>
  <si>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</si>
  <si>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</si>
  <si>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</si>
  <si>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</si>
  <si>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</si>
  <si>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</si>
  <si>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</si>
  <si>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</si>
  <si>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</si>
  <si>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</si>
  <si>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</si>
  <si>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</si>
  <si>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</si>
  <si>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</si>
  <si>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</si>
  <si>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</si>
  <si>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</si>
  <si>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</si>
  <si>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</si>
  <si>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</si>
  <si>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</si>
  <si>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</si>
  <si>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</si>
  <si>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</si>
  <si>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</si>
  <si>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</si>
  <si>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</si>
  <si>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</si>
  <si>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</si>
  <si>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</si>
  <si>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</si>
  <si>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</si>
  <si>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</si>
  <si>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</si>
  <si>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</si>
  <si>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</si>
  <si>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</si>
  <si>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</si>
  <si>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</si>
  <si>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</si>
  <si>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</si>
  <si>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</si>
  <si>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</si>
  <si>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</si>
  <si>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</si>
  <si>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</si>
  <si>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</si>
  <si>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</si>
  <si>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</si>
  <si>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</si>
  <si>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</si>
  <si>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</si>
  <si>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</si>
  <si>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</si>
  <si>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</si>
  <si>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</si>
  <si>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</si>
  <si>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</si>
  <si>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</si>
  <si>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</si>
  <si>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</si>
  <si>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</si>
  <si>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</si>
  <si>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</si>
  <si>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</si>
  <si>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</si>
  <si>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</si>
  <si>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</si>
  <si>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</si>
  <si>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</si>
  <si>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</si>
  <si>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</si>
  <si>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</si>
  <si>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</si>
  <si>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</si>
  <si>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</si>
  <si>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</si>
  <si>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</si>
  <si>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</si>
  <si>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</si>
  <si>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</si>
  <si>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</si>
  <si>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</si>
  <si>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</si>
  <si>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</si>
  <si>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</si>
  <si>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</si>
  <si>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</si>
  <si>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</si>
  <si>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</si>
  <si>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</si>
  <si>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</si>
  <si>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</si>
  <si>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</si>
  <si>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</si>
  <si>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</si>
  <si>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</si>
  <si>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</si>
  <si>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</si>
  <si>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</si>
  <si>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</si>
  <si>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</si>
  <si>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</si>
  <si>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</si>
  <si>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</si>
  <si>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</si>
  <si>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</si>
  <si>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</si>
  <si>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</si>
  <si>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</si>
  <si>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</si>
  <si>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</si>
  <si>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</si>
  <si>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</si>
  <si>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</si>
  <si>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</si>
  <si>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</si>
  <si>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</si>
  <si>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</si>
  <si>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</si>
  <si>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</si>
  <si>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</si>
  <si>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</si>
  <si>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</si>
  <si>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</si>
  <si>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</si>
  <si>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</si>
  <si>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</si>
  <si>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</si>
  <si>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</si>
  <si>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</si>
  <si>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</si>
  <si>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</si>
  <si>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</si>
  <si>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</si>
  <si>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</si>
  <si>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</si>
  <si>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</si>
  <si>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</si>
  <si>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</si>
  <si>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</si>
  <si>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</si>
  <si>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</si>
  <si>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</si>
  <si>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</si>
  <si>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</si>
  <si>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</si>
  <si>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</si>
  <si>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</si>
  <si>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</si>
  <si>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</si>
  <si>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</si>
  <si>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</si>
  <si>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</si>
  <si>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</si>
  <si>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</si>
  <si>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</si>
  <si>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</si>
  <si>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</si>
  <si>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</si>
  <si>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</si>
  <si>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</si>
  <si>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</si>
  <si>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</si>
  <si>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</si>
  <si>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</si>
  <si>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</si>
  <si>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</si>
  <si>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</si>
  <si>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</si>
  <si>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</si>
  <si>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</si>
  <si>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</si>
  <si>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</si>
  <si>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</si>
  <si>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</si>
  <si>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</si>
  <si>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</si>
  <si>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</si>
  <si>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</si>
  <si>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</si>
  <si>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</si>
  <si>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</si>
  <si>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</si>
  <si>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</si>
  <si>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</si>
  <si>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</si>
  <si>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</si>
  <si>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</si>
  <si>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</si>
  <si>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</si>
  <si>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</si>
  <si>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</si>
  <si>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</si>
  <si>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</si>
  <si>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</si>
  <si>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</si>
  <si>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</si>
  <si>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</si>
  <si>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</si>
  <si>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</si>
  <si>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</si>
  <si>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</si>
  <si>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</si>
  <si>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</si>
  <si>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</si>
  <si>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</si>
  <si>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</si>
  <si>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</si>
  <si>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</si>
  <si>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</si>
  <si>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</si>
  <si>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</si>
  <si>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</si>
  <si>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</si>
  <si>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</si>
  <si>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</si>
  <si>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</si>
  <si>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</si>
  <si>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</si>
  <si>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</si>
  <si>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</si>
  <si>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</si>
  <si>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</si>
  <si>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</si>
  <si>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</si>
  <si>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</si>
  <si>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</si>
  <si>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</si>
  <si>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</si>
  <si>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</si>
  <si>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</si>
  <si>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</si>
  <si>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</si>
  <si>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</si>
  <si>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</si>
  <si>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</si>
  <si>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</si>
  <si>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</si>
  <si>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</si>
  <si>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</si>
  <si>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</si>
  <si>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</si>
  <si>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</si>
  <si>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</si>
  <si>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</si>
  <si>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</si>
  <si>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</si>
  <si>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</si>
  <si>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</si>
  <si>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</si>
  <si>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</si>
  <si>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</si>
  <si>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</si>
  <si>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</si>
  <si>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</si>
  <si>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</si>
  <si>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</si>
  <si>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</si>
  <si>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</si>
  <si>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</si>
  <si>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</si>
  <si>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</si>
  <si>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</si>
  <si>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</si>
  <si>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</si>
  <si>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</si>
  <si>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</si>
  <si>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</si>
  <si>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</si>
  <si>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</si>
  <si>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</si>
  <si>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</si>
  <si>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</si>
  <si>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</si>
  <si>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</si>
  <si>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</si>
  <si>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</si>
  <si>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</si>
  <si>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</si>
  <si>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</si>
  <si>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</si>
  <si>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</si>
  <si>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</si>
  <si>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</si>
  <si>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</si>
  <si>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</si>
  <si>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</si>
  <si>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</si>
  <si>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</si>
  <si>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</si>
  <si>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</si>
  <si>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</si>
  <si>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</si>
  <si>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</si>
  <si>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</si>
  <si>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</si>
  <si>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</si>
  <si>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</si>
  <si>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</si>
  <si>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</si>
  <si>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</si>
  <si>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</si>
  <si>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</si>
  <si>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</si>
  <si>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</si>
  <si>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</si>
  <si>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</si>
  <si>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</si>
  <si>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</si>
  <si>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</si>
  <si>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</si>
  <si>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</si>
  <si>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</si>
  <si>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</si>
  <si>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</si>
  <si>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</si>
  <si>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</si>
  <si>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</si>
  <si>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</si>
  <si>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</si>
  <si>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</si>
  <si>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</si>
  <si>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</si>
  <si>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</si>
  <si>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</si>
  <si>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</si>
  <si>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</si>
  <si>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</si>
  <si>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</si>
  <si>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</si>
  <si>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</si>
  <si>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</si>
  <si>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</si>
  <si>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</si>
  <si>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</si>
  <si>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</si>
  <si>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</si>
  <si>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</si>
  <si>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</si>
  <si>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</si>
  <si>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</si>
  <si>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</si>
  <si>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</si>
  <si>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</si>
  <si>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</si>
  <si>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</si>
  <si>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</si>
  <si>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</si>
  <si>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</si>
  <si>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</si>
  <si>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</si>
  <si>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</si>
  <si>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</si>
  <si>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</si>
  <si>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</si>
  <si>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</si>
  <si>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</si>
  <si>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</si>
  <si>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</si>
  <si>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</si>
  <si>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</si>
  <si>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</si>
  <si>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</si>
  <si>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</si>
  <si>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</si>
  <si>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</si>
  <si>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</si>
  <si>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</si>
  <si>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</si>
  <si>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</si>
  <si>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</si>
  <si>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</si>
  <si>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</si>
  <si>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</si>
  <si>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</si>
  <si>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</si>
  <si>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</si>
  <si>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</si>
  <si>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</si>
  <si>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</si>
  <si>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</si>
  <si>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</si>
  <si>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</si>
  <si>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</si>
  <si>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</si>
  <si>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</si>
  <si>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</si>
  <si>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</si>
  <si>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</si>
  <si>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</si>
  <si>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</si>
  <si>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</si>
  <si>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</si>
  <si>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</si>
  <si>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</si>
  <si>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</si>
  <si>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</si>
  <si>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</si>
  <si>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</si>
  <si>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</si>
  <si>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</si>
  <si>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</si>
  <si>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</si>
  <si>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</si>
  <si>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</si>
  <si>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</si>
  <si>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</si>
  <si>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</si>
  <si>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</si>
  <si>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</si>
  <si>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</si>
  <si>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</si>
  <si>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</si>
  <si>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</si>
  <si>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</si>
  <si>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</si>
  <si>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</si>
  <si>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</si>
  <si>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</si>
  <si>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</si>
  <si>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</si>
  <si>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</si>
  <si>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</si>
  <si>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</si>
  <si>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</si>
  <si>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</si>
  <si>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</si>
  <si>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</si>
  <si>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</si>
  <si>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</si>
  <si>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</si>
  <si>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</si>
  <si>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</si>
  <si>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</si>
  <si>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</si>
  <si>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</si>
  <si>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</si>
  <si>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</si>
  <si>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</si>
  <si>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</si>
  <si>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</si>
  <si>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</si>
  <si>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</si>
  <si>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</si>
  <si>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</si>
  <si>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</si>
  <si>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</si>
  <si>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</si>
  <si>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</si>
  <si>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</si>
  <si>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</si>
  <si>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</si>
  <si>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</si>
  <si>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</si>
  <si>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</si>
  <si>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</si>
  <si>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</si>
  <si>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</si>
  <si>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</si>
  <si>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</si>
  <si>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</si>
  <si>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</si>
  <si>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</si>
  <si>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</si>
  <si>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</si>
  <si>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</si>
  <si>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</si>
  <si>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</si>
  <si>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</si>
  <si>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</si>
  <si>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</si>
  <si>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</si>
  <si>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</si>
  <si>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</si>
  <si>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</si>
  <si>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</si>
  <si>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</si>
  <si>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</si>
  <si>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</si>
  <si>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</si>
  <si>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</si>
  <si>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</si>
  <si>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</si>
  <si>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</si>
  <si>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</si>
  <si>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</si>
  <si>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</si>
  <si>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</si>
  <si>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</si>
  <si>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</si>
  <si>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</si>
  <si>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</si>
  <si>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</si>
  <si>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</si>
  <si>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</si>
  <si>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</si>
  <si>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</si>
  <si>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</si>
  <si>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</si>
  <si>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</si>
  <si>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</si>
  <si>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</si>
  <si>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</si>
  <si>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</si>
  <si>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</si>
  <si>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</si>
  <si>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</si>
  <si>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</si>
  <si>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</si>
  <si>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</si>
  <si>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</si>
  <si>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</si>
  <si>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</si>
  <si>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</si>
  <si>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</si>
  <si>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</si>
  <si>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</si>
  <si>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</si>
  <si>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</si>
  <si>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</si>
  <si>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</si>
  <si>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</si>
  <si>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</si>
  <si>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</si>
  <si>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</si>
  <si>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</si>
  <si>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</si>
  <si>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</si>
  <si>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</si>
  <si>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</si>
  <si>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</si>
  <si>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</si>
  <si>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</si>
  <si>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</si>
  <si>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</si>
  <si>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</si>
  <si>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</si>
  <si>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</si>
  <si>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</si>
  <si>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</si>
  <si>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</si>
  <si>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</si>
  <si>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</si>
  <si>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</si>
  <si>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</si>
  <si>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</si>
  <si>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</si>
  <si>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</si>
  <si>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</si>
  <si>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</si>
  <si>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</si>
  <si>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</si>
  <si>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</si>
  <si>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</si>
  <si>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</si>
  <si>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</si>
  <si>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</si>
  <si>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</si>
  <si>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</si>
  <si>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</si>
  <si>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</si>
  <si>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</si>
  <si>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</si>
  <si>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</si>
  <si>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</si>
  <si>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</si>
  <si>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</si>
  <si>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</si>
  <si>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</si>
  <si>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</si>
  <si>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</si>
  <si>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</si>
  <si>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</si>
  <si>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</si>
  <si>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</si>
  <si>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</si>
  <si>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</si>
  <si>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</si>
  <si>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</si>
  <si>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</si>
  <si>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</si>
  <si>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</si>
  <si>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</si>
  <si>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</si>
  <si>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</si>
  <si>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</si>
  <si>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</si>
  <si>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</si>
  <si>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</si>
  <si>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</si>
  <si>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</si>
  <si>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</si>
  <si>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</si>
  <si>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</si>
  <si>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</si>
  <si>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</si>
  <si>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</si>
  <si>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</si>
  <si>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</si>
  <si>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</si>
  <si>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</si>
  <si>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</si>
  <si>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</si>
  <si>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</si>
  <si>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</si>
  <si>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</si>
  <si>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</si>
  <si>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</si>
  <si>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</si>
  <si>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</si>
  <si>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</si>
  <si>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</si>
  <si>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</si>
  <si>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</si>
  <si>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</si>
  <si>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</si>
  <si>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</si>
  <si>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</si>
  <si>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</si>
  <si>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</si>
  <si>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</si>
  <si>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</si>
  <si>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</si>
  <si>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</si>
  <si>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</si>
  <si>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</si>
  <si>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</si>
  <si>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</si>
  <si>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</si>
  <si>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</si>
  <si>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</si>
  <si>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</si>
  <si>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</si>
  <si>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</si>
  <si>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</si>
  <si>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</si>
  <si>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</si>
  <si>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</si>
  <si>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</si>
  <si>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</si>
  <si>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</si>
  <si>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</si>
  <si>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</si>
  <si>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</si>
  <si>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</si>
  <si>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</si>
  <si>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</si>
  <si>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</si>
  <si>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</si>
  <si>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</si>
  <si>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</si>
  <si>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</si>
  <si>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</si>
  <si>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</si>
  <si>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</si>
  <si>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</si>
  <si>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</si>
  <si>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</si>
  <si>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</si>
  <si>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</si>
  <si>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</si>
  <si>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</si>
  <si>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</si>
  <si>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</si>
  <si>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</si>
  <si>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</si>
  <si>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</si>
  <si>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</si>
  <si>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</si>
  <si>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</si>
  <si>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</si>
  <si>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</si>
  <si>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</si>
  <si>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</si>
  <si>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</si>
  <si>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</si>
  <si>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</si>
  <si>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</si>
  <si>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</si>
  <si>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</si>
  <si>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</si>
  <si>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</si>
  <si>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</si>
  <si>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</si>
  <si>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</si>
  <si>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</si>
  <si>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</si>
  <si>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</si>
  <si>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</si>
  <si>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</si>
  <si>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</si>
  <si>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</si>
  <si>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</si>
  <si>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</si>
  <si>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</si>
  <si>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</si>
  <si>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</si>
  <si>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</si>
  <si>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</si>
  <si>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</si>
  <si>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</si>
  <si>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</si>
  <si>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</si>
  <si>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</si>
  <si>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</si>
  <si>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</si>
  <si>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</si>
  <si>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</si>
  <si>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</si>
  <si>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</si>
  <si>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</si>
  <si>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</si>
  <si>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</si>
  <si>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</si>
  <si>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</si>
  <si>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</si>
  <si>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</si>
  <si>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</si>
  <si>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</si>
  <si>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</si>
  <si>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</si>
  <si>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</si>
  <si>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</si>
  <si>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</si>
  <si>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</si>
  <si>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</si>
  <si>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</si>
  <si>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</si>
  <si>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</si>
  <si>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</si>
  <si>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</si>
  <si>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</si>
  <si>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</si>
  <si>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</si>
  <si>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</si>
  <si>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</si>
  <si>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</si>
  <si>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</si>
  <si>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</si>
  <si>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</si>
  <si>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</si>
  <si>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</si>
  <si>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</si>
  <si>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</si>
  <si>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</si>
  <si>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</si>
  <si>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</si>
  <si>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</si>
  <si>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</si>
  <si>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</si>
  <si>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</si>
  <si>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</si>
  <si>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</si>
  <si>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</si>
  <si>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</si>
  <si>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</si>
  <si>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</si>
  <si>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</si>
  <si>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</si>
  <si>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</si>
  <si>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</si>
  <si>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</si>
  <si>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</si>
  <si>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</si>
  <si>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</si>
  <si>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</si>
  <si>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</si>
  <si>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</si>
  <si>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</si>
  <si>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</si>
  <si>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</si>
  <si>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</si>
  <si>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</si>
  <si>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</si>
  <si>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</si>
  <si>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</si>
  <si>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</si>
  <si>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</si>
  <si>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</si>
  <si>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</si>
  <si>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</si>
  <si>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</si>
  <si>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</si>
  <si>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</si>
  <si>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</si>
  <si>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</si>
  <si>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</si>
  <si>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</si>
  <si>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</si>
  <si>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</si>
  <si>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</si>
  <si>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</si>
  <si>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</si>
  <si>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</si>
  <si>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</si>
  <si>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</si>
  <si>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</si>
  <si>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</si>
  <si>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</si>
  <si>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</si>
  <si>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</si>
  <si>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</si>
  <si>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</si>
  <si>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</si>
  <si>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</si>
  <si>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</si>
  <si>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</si>
  <si>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</si>
  <si>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</si>
  <si>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</si>
  <si>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</si>
  <si>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</si>
  <si>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</si>
  <si>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</si>
  <si>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</si>
  <si>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</si>
  <si>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</si>
  <si>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</si>
  <si>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</si>
  <si>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</si>
  <si>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</si>
  <si>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</si>
  <si>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</si>
  <si>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</si>
  <si>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</si>
  <si>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</si>
  <si>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</si>
  <si>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</si>
  <si>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</si>
  <si>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</si>
  <si>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</si>
  <si>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</si>
  <si>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</si>
  <si>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</si>
  <si>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</si>
  <si>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</si>
  <si>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</si>
  <si>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</si>
  <si>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</si>
  <si>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</si>
  <si>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</si>
  <si>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</si>
  <si>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</si>
  <si>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</si>
  <si>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</si>
  <si>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</si>
  <si>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</si>
  <si>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</si>
  <si>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</si>
  <si>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</si>
  <si>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</si>
  <si>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</si>
  <si>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</si>
  <si>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</si>
  <si>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</si>
  <si>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</si>
  <si>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</si>
  <si>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</si>
  <si>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</si>
  <si>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</si>
  <si>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</si>
  <si>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</si>
  <si>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</si>
  <si>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</si>
  <si>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</si>
  <si>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</si>
  <si>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</si>
  <si>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</si>
  <si>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</si>
  <si>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</si>
  <si>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</si>
  <si>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</si>
  <si>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</si>
  <si>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</si>
  <si>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</si>
  <si>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</si>
  <si>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</si>
  <si>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</si>
  <si>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</si>
  <si>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</si>
  <si>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</si>
  <si>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</si>
  <si>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</si>
  <si>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</si>
  <si>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</si>
  <si>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</si>
  <si>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</si>
  <si>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</si>
  <si>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</si>
  <si>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</si>
  <si>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</si>
  <si>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</si>
  <si>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</si>
  <si>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</si>
  <si>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</si>
  <si>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</si>
  <si>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</si>
  <si>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</si>
  <si>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</si>
  <si>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</si>
  <si>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</si>
  <si>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</si>
  <si>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</si>
  <si>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</si>
  <si>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</si>
  <si>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</si>
  <si>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</si>
  <si>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</si>
  <si>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</si>
  <si>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</si>
  <si>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</si>
  <si>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</si>
  <si>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</si>
  <si>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</si>
  <si>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</si>
  <si>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</si>
  <si>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</si>
  <si>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</si>
  <si>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</si>
  <si>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</si>
  <si>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</si>
  <si>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</si>
  <si>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</si>
  <si>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</si>
  <si>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</si>
  <si>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</si>
  <si>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</si>
  <si>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</si>
  <si>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</si>
  <si>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</si>
  <si>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</si>
  <si>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</si>
  <si>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</si>
  <si>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</si>
  <si>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</si>
  <si>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</si>
  <si>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</si>
  <si>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</si>
  <si>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</si>
  <si>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</si>
  <si>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</si>
  <si>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</si>
  <si>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</si>
  <si>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</si>
  <si>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</si>
  <si>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</si>
  <si>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</si>
  <si>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</si>
  <si>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</si>
  <si>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</si>
  <si>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</si>
  <si>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</si>
  <si>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</si>
  <si>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</si>
  <si>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</si>
  <si>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</si>
  <si>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</si>
  <si>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</si>
  <si>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</si>
  <si>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</si>
  <si>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</si>
  <si>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</si>
  <si>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</si>
  <si>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</si>
  <si>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</si>
  <si>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</si>
  <si>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</si>
  <si>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</si>
  <si>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</si>
  <si>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</si>
  <si>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</si>
  <si>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</si>
  <si>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</si>
  <si>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</si>
  <si>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</si>
  <si>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</si>
  <si>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</si>
  <si>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</si>
  <si>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</si>
  <si>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</si>
  <si>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</si>
  <si>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</si>
  <si>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</si>
  <si>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</si>
  <si>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</si>
  <si>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</si>
  <si>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</si>
  <si>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</si>
  <si>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</si>
  <si>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</si>
  <si>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</si>
  <si>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</si>
  <si>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</si>
  <si>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</si>
  <si>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</si>
  <si>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</si>
  <si>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</si>
  <si>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</si>
  <si>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</si>
  <si>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</si>
  <si>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</si>
  <si>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</si>
  <si>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</si>
  <si>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</si>
  <si>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</si>
  <si>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</si>
  <si>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</si>
  <si>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</si>
  <si>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</si>
  <si>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</si>
  <si>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</si>
  <si>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</si>
  <si>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</si>
  <si>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</si>
  <si>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</si>
  <si>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</si>
  <si>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</si>
  <si>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</si>
  <si>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</si>
  <si>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</si>
  <si>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</si>
  <si>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</si>
  <si>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</si>
  <si>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</si>
  <si>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</si>
  <si>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</si>
  <si>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</si>
  <si>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</si>
  <si>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</si>
  <si>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</si>
  <si>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</si>
  <si>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</si>
  <si>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</si>
  <si>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</si>
  <si>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</si>
  <si>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</si>
  <si>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</si>
  <si>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</si>
  <si>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</si>
  <si>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</si>
  <si>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</si>
  <si>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</si>
  <si>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</si>
  <si>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</si>
  <si>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</si>
  <si>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</si>
  <si>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</si>
  <si>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</si>
  <si>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</si>
  <si>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</si>
  <si>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</si>
  <si>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</si>
  <si>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</si>
  <si>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</si>
  <si>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</si>
  <si>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</si>
  <si>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</si>
  <si>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</si>
  <si>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</si>
  <si>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</si>
  <si>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</si>
  <si>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</si>
  <si>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</si>
  <si>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</si>
  <si>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</si>
  <si>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</si>
  <si>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</si>
  <si>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</si>
  <si>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</si>
  <si>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</si>
  <si>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</si>
  <si>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</si>
  <si>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</si>
  <si>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</si>
  <si>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</si>
  <si>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</si>
  <si>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</si>
  <si>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</si>
  <si>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</si>
  <si>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</si>
  <si>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</si>
  <si>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</si>
  <si>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</si>
  <si>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</si>
  <si>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</si>
  <si>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</si>
  <si>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</si>
  <si>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</si>
  <si>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</si>
  <si>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</si>
  <si>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</si>
  <si>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</si>
  <si>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</si>
  <si>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</si>
  <si>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</si>
  <si>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</si>
  <si>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</si>
  <si>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</si>
  <si>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</si>
  <si>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</si>
  <si>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</si>
  <si>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</si>
  <si>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</si>
  <si>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</si>
  <si>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</si>
  <si>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</si>
  <si>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</si>
  <si>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</si>
  <si>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</si>
  <si>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</si>
  <si>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</si>
  <si>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</si>
  <si>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</si>
  <si>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</si>
  <si>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</si>
  <si>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</si>
  <si>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</si>
  <si>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</si>
  <si>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</si>
  <si>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</si>
  <si>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</si>
  <si>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</si>
  <si>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</si>
  <si>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</si>
  <si>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</si>
  <si>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</si>
  <si>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</si>
  <si>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</si>
  <si>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</si>
  <si>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</si>
  <si>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</si>
  <si>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</si>
  <si>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</si>
  <si>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</si>
  <si>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</si>
  <si>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</si>
  <si>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</si>
  <si>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</si>
  <si>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</si>
  <si>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</si>
  <si>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</si>
  <si>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</si>
  <si>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</si>
  <si>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</si>
  <si>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</si>
  <si>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</si>
  <si>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</si>
  <si>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</si>
  <si>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</si>
  <si>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</si>
  <si>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</si>
  <si>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</si>
  <si>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</si>
  <si>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</si>
  <si>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</si>
  <si>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</si>
  <si>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</si>
  <si>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</si>
  <si>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</si>
  <si>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</si>
  <si>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</si>
  <si>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</si>
  <si>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</si>
  <si>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</si>
  <si>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</si>
  <si>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</si>
  <si>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</si>
  <si>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</si>
  <si>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</si>
  <si>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</si>
  <si>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</si>
  <si>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</si>
  <si>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</si>
  <si>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</si>
  <si>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</si>
  <si>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</si>
  <si>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</si>
  <si>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</si>
  <si>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</si>
  <si>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</si>
  <si>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</si>
  <si>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</si>
  <si>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</si>
  <si>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</si>
  <si>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</si>
  <si>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</si>
  <si>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</si>
  <si>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</si>
  <si>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</si>
  <si>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</si>
  <si>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</si>
  <si>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</si>
  <si>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</si>
  <si>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</si>
  <si>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</si>
  <si>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</si>
  <si>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</si>
  <si>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</si>
  <si>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</si>
  <si>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</si>
  <si>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</si>
  <si>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</si>
  <si>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</si>
  <si>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</si>
  <si>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</si>
  <si>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</si>
  <si>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</si>
  <si>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</si>
  <si>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</si>
  <si>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</si>
  <si>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</si>
  <si>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</si>
  <si>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</si>
  <si>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</si>
  <si>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</si>
  <si>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</si>
  <si>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</si>
  <si>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</si>
  <si>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</si>
  <si>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</si>
  <si>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</si>
  <si>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</si>
  <si>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</si>
  <si>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</si>
  <si>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</si>
  <si>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</si>
  <si>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</si>
  <si>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</si>
  <si>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</si>
  <si>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</si>
  <si>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</si>
  <si>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</si>
  <si>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</si>
  <si>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</si>
  <si>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</si>
  <si>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</si>
  <si>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</si>
  <si>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</si>
  <si>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</si>
  <si>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</si>
  <si>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</si>
  <si>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</si>
  <si>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</si>
  <si>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</si>
  <si>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</si>
  <si>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</si>
  <si>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</si>
  <si>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</si>
  <si>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</si>
  <si>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</si>
  <si>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</si>
  <si>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</si>
  <si>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</si>
  <si>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</si>
  <si>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</si>
  <si>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</si>
  <si>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</si>
  <si>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</si>
  <si>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</si>
  <si>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</si>
  <si>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</si>
  <si>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</si>
  <si>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</si>
  <si>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</si>
  <si>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</si>
  <si>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</si>
  <si>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</si>
  <si>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</si>
  <si>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</si>
  <si>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</si>
  <si>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</si>
  <si>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</si>
  <si>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</si>
  <si>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</si>
  <si>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</si>
  <si>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</si>
  <si>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</si>
  <si>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</si>
  <si>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</si>
  <si>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</si>
  <si>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</si>
  <si>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</si>
  <si>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</si>
  <si>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</si>
  <si>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</si>
  <si>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</si>
  <si>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</si>
  <si>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</si>
  <si>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</si>
  <si>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</si>
  <si>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</si>
  <si>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</si>
  <si>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</si>
  <si>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</si>
  <si>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</si>
  <si>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</si>
  <si>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</si>
  <si>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</si>
  <si>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</si>
  <si>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</si>
  <si>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</si>
  <si>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</si>
  <si>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</si>
  <si>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</si>
  <si>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</si>
  <si>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</si>
  <si>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</si>
  <si>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</si>
  <si>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</si>
  <si>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</si>
  <si>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</si>
  <si>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</si>
  <si>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</si>
  <si>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</si>
  <si>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</si>
  <si>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</si>
  <si>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</si>
  <si>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</si>
  <si>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</si>
  <si>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</si>
  <si>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</si>
  <si>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</si>
  <si>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</si>
  <si>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</si>
  <si>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</si>
  <si>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</si>
  <si>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</si>
  <si>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</si>
  <si>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</si>
  <si>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</si>
  <si>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</si>
  <si>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</si>
  <si>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</si>
  <si>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</si>
  <si>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</si>
  <si>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</si>
  <si>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</si>
  <si>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</si>
  <si>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</si>
  <si>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</si>
  <si>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</si>
  <si>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</si>
  <si>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</si>
  <si>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</si>
  <si>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</si>
  <si>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</si>
  <si>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</si>
  <si>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</si>
  <si>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</si>
  <si>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</si>
  <si>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</si>
  <si>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</si>
  <si>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</si>
  <si>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</si>
  <si>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</si>
  <si>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</si>
  <si>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</si>
  <si>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</si>
  <si>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</si>
  <si>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</si>
  <si>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</si>
  <si>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</si>
  <si>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</si>
  <si>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</si>
  <si>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</si>
  <si>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</si>
  <si>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</si>
  <si>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</si>
  <si>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</si>
  <si>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</si>
  <si>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</si>
  <si>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</si>
  <si>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</si>
  <si>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</si>
  <si>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</si>
  <si>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</si>
  <si>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</si>
  <si>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</si>
  <si>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</si>
  <si>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</si>
  <si>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</si>
  <si>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</si>
  <si>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</si>
  <si>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</si>
  <si>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</si>
  <si>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</si>
  <si>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</si>
  <si>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</si>
  <si>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</si>
  <si>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</si>
  <si>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</si>
  <si>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</si>
  <si>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</si>
  <si>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</si>
  <si>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</si>
  <si>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</si>
  <si>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</si>
  <si>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</si>
  <si>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</si>
  <si>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</si>
  <si>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</si>
  <si>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</si>
  <si>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</si>
  <si>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</si>
  <si>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</si>
  <si>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</si>
  <si>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</si>
  <si>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</si>
  <si>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</si>
  <si>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</si>
  <si>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</si>
  <si>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</si>
  <si>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</si>
  <si>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</si>
  <si>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</si>
  <si>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</si>
  <si>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</si>
  <si>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</si>
  <si>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</si>
  <si>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</si>
  <si>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</si>
  <si>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</si>
  <si>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</si>
  <si>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</si>
  <si>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</si>
  <si>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</si>
  <si>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</si>
  <si>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</si>
  <si>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</si>
  <si>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</si>
  <si>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</si>
  <si>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</si>
  <si>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</si>
  <si>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</si>
  <si>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</si>
  <si>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</si>
  <si>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</si>
  <si>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</si>
  <si>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</si>
  <si>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</si>
  <si>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</si>
  <si>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</si>
  <si>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</si>
  <si>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</si>
  <si>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</si>
  <si>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</si>
  <si>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</si>
  <si>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</si>
  <si>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</si>
  <si>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</si>
  <si>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</si>
  <si>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</si>
  <si>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</si>
  <si>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</si>
  <si>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</si>
  <si>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</si>
  <si>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</si>
  <si>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</si>
  <si>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</si>
  <si>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</si>
  <si>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</si>
  <si>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</si>
  <si>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</si>
  <si>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</si>
  <si>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</si>
  <si>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</si>
  <si>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</si>
  <si>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</si>
  <si>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</si>
  <si>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</si>
  <si>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</si>
  <si>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</si>
  <si>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</si>
  <si>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</si>
  <si>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</si>
  <si>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</si>
  <si>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</si>
  <si>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</si>
  <si>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</si>
  <si>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</si>
  <si>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</si>
  <si>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</si>
  <si>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</si>
  <si>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</si>
  <si>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</si>
  <si>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</si>
  <si>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</si>
  <si>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</si>
  <si>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</si>
  <si>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</si>
  <si>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</si>
  <si>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</si>
  <si>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</si>
  <si>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</si>
  <si>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</si>
  <si>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</si>
  <si>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</si>
  <si>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</si>
  <si>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</si>
  <si>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</si>
  <si>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</si>
  <si>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</si>
  <si>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</si>
  <si>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</si>
  <si>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</si>
  <si>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</si>
  <si>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</si>
  <si>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</si>
  <si>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</si>
  <si>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</si>
  <si>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</si>
  <si>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</si>
  <si>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</si>
  <si>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</si>
  <si>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</si>
  <si>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</si>
  <si>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</si>
  <si>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</si>
  <si>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</si>
  <si>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</si>
  <si>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</si>
  <si>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</si>
  <si>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</si>
  <si>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</si>
  <si>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</si>
  <si>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</si>
  <si>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</si>
  <si>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</si>
  <si>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</si>
  <si>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</si>
  <si>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</si>
  <si>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</si>
  <si>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</si>
  <si>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</si>
  <si>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</si>
  <si>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</si>
  <si>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</si>
  <si>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</si>
  <si>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</si>
  <si>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</si>
  <si>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</si>
  <si>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</si>
  <si>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</si>
  <si>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</si>
  <si>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</si>
  <si>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</si>
  <si>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</si>
  <si>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</si>
  <si>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</si>
  <si>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</si>
  <si>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</si>
  <si>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</si>
  <si>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</si>
  <si>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</si>
  <si>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</si>
  <si>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</si>
  <si>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</si>
  <si>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</si>
  <si>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</si>
  <si>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</si>
  <si>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</si>
  <si>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</si>
  <si>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</si>
  <si>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</si>
  <si>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</si>
  <si>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</si>
  <si>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</si>
  <si>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</si>
  <si>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</si>
  <si>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</si>
  <si>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</si>
  <si>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</si>
  <si>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</si>
  <si>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</si>
  <si>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</si>
  <si>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</si>
  <si>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</si>
  <si>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</si>
  <si>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</si>
  <si>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</si>
  <si>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</si>
  <si>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</si>
  <si>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</si>
  <si>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</si>
  <si>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</si>
  <si>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</si>
  <si>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</si>
  <si>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</si>
  <si>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</si>
  <si>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</si>
  <si>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</si>
  <si>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</si>
  <si>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</si>
  <si>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</si>
  <si>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</si>
  <si>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</si>
  <si>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</si>
  <si>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</si>
  <si>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</si>
  <si>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</si>
  <si>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</si>
  <si>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</si>
  <si>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</si>
  <si>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</si>
  <si>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</si>
  <si>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</si>
  <si>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</si>
  <si>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</si>
  <si>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</si>
  <si>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</si>
  <si>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</si>
  <si>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</si>
  <si>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</si>
  <si>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</si>
  <si>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</si>
  <si>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</si>
  <si>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</si>
  <si>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</si>
  <si>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</si>
  <si>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</si>
  <si>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</si>
  <si>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</si>
  <si>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</si>
  <si>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</si>
  <si>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</si>
  <si>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</si>
  <si>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</si>
  <si>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</si>
  <si>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</si>
  <si>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</si>
  <si>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</si>
  <si>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</si>
  <si>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</si>
  <si>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</si>
  <si>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</si>
  <si>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</si>
  <si>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</si>
  <si>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</si>
  <si>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</si>
  <si>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</si>
  <si>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</si>
  <si>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</si>
  <si>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</si>
  <si>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</si>
  <si>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</si>
  <si>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</si>
  <si>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</si>
  <si>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</si>
  <si>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</si>
  <si>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</si>
  <si>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</si>
  <si>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</si>
  <si>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</si>
  <si>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</si>
  <si>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</si>
  <si>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</si>
  <si>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</si>
  <si>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</si>
  <si>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</si>
  <si>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</si>
  <si>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</si>
  <si>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</si>
  <si>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</si>
  <si>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</si>
  <si>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</si>
  <si>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</si>
  <si>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</si>
  <si>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</si>
  <si>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</si>
  <si>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</si>
  <si>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</si>
  <si>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</si>
  <si>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</si>
  <si>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</si>
  <si>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</si>
  <si>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</si>
  <si>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</si>
  <si>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</si>
  <si>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</si>
  <si>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</si>
  <si>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</si>
  <si>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</si>
  <si>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</si>
  <si>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</si>
  <si>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</si>
  <si>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</si>
  <si>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</si>
  <si>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</si>
  <si>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</si>
  <si>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</si>
  <si>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</si>
  <si>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</si>
  <si>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</si>
  <si>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</si>
  <si>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</si>
  <si>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</si>
  <si>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</si>
  <si>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</si>
  <si>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</si>
  <si>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</si>
  <si>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</si>
  <si>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</si>
  <si>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</si>
  <si>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</si>
  <si>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</si>
  <si>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</si>
  <si>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</si>
  <si>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</si>
  <si>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</si>
  <si>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</si>
  <si>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</si>
  <si>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</si>
  <si>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</si>
  <si>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</si>
  <si>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</si>
  <si>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</si>
  <si>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</si>
  <si>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</si>
  <si>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</si>
  <si>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</si>
  <si>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</si>
  <si>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</si>
  <si>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</si>
  <si>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</si>
  <si>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</si>
  <si>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</si>
  <si>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</si>
  <si>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</si>
  <si>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</si>
  <si>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</si>
  <si>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</si>
  <si>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</si>
  <si>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</si>
  <si>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</si>
  <si>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</si>
  <si>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</si>
  <si>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</si>
  <si>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</si>
  <si>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</si>
  <si>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</si>
  <si>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</si>
  <si>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</si>
  <si>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</si>
  <si>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</si>
  <si>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</si>
  <si>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</si>
  <si>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</si>
  <si>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</si>
  <si>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</si>
  <si>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</si>
  <si>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</si>
  <si>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</si>
  <si>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</si>
  <si>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</si>
  <si>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</si>
  <si>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</si>
  <si>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</si>
  <si>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</si>
  <si>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</si>
  <si>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</si>
  <si>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</si>
  <si>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</si>
  <si>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</si>
  <si>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</si>
  <si>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</si>
  <si>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</si>
  <si>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</si>
  <si>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</si>
  <si>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</si>
  <si>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</si>
  <si>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</si>
  <si>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</si>
  <si>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</si>
  <si>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</si>
  <si>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</si>
  <si>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</si>
  <si>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</si>
  <si>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</si>
  <si>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</si>
  <si>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</si>
  <si>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</si>
  <si>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</si>
  <si>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</si>
  <si>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</si>
  <si>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</si>
  <si>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</si>
  <si>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</si>
  <si>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</si>
  <si>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</si>
  <si>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</si>
  <si>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</si>
  <si>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</si>
  <si>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</si>
  <si>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</si>
  <si>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</si>
  <si>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</si>
  <si>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</si>
  <si>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</si>
  <si>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</si>
  <si>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</si>
  <si>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</si>
  <si>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</si>
  <si>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</si>
  <si>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</si>
  <si>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</si>
  <si>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</si>
  <si>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</si>
  <si>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</si>
  <si>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</si>
  <si>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</si>
  <si>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</si>
  <si>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</si>
  <si>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</si>
  <si>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</si>
  <si>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</si>
  <si>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</si>
  <si>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</si>
  <si>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</si>
  <si>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</si>
  <si>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</si>
  <si>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</si>
  <si>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</si>
  <si>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</si>
  <si>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</si>
  <si>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</si>
  <si>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</si>
  <si>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</si>
  <si>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</si>
  <si>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</si>
  <si>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</si>
  <si>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</si>
  <si>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</si>
  <si>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</si>
  <si>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</si>
  <si>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</si>
  <si>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</si>
  <si>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</si>
  <si>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</si>
  <si>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</si>
  <si>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</si>
  <si>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</si>
  <si>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</si>
  <si>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</si>
  <si>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</si>
  <si>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</si>
  <si>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</si>
  <si>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</si>
  <si>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</si>
  <si>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</si>
  <si>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</si>
  <si>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</si>
  <si>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</si>
  <si>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</si>
  <si>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</si>
  <si>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</si>
  <si>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</si>
  <si>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</si>
  <si>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</si>
  <si>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</si>
  <si>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</si>
  <si>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</si>
  <si>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</si>
  <si>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</si>
  <si>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</si>
  <si>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</si>
  <si>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</si>
  <si>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</si>
  <si>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</si>
  <si>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</si>
  <si>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</si>
  <si>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</si>
  <si>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</si>
  <si>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</si>
  <si>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</si>
  <si>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</si>
  <si>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</si>
  <si>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</si>
  <si>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</si>
  <si>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</si>
  <si>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</si>
  <si>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</si>
  <si>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</si>
  <si>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</si>
  <si>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</si>
  <si>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</si>
  <si>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</si>
  <si>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</si>
  <si>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</si>
  <si>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</si>
  <si>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</si>
  <si>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</si>
  <si>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</si>
  <si>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</si>
  <si>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</si>
  <si>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</si>
  <si>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</si>
  <si>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</si>
  <si>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</si>
  <si>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</si>
  <si>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</si>
  <si>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</si>
  <si>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</si>
  <si>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</si>
  <si>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</si>
  <si>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</si>
  <si>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</si>
  <si>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</si>
  <si>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</si>
  <si>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</si>
  <si>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</si>
  <si>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</si>
  <si>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</si>
  <si>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</si>
  <si>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</si>
  <si>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</si>
  <si>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</si>
  <si>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</si>
  <si>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</si>
  <si>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</si>
  <si>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</si>
  <si>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</si>
  <si>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</si>
  <si>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</si>
  <si>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</si>
  <si>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</si>
  <si>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</si>
  <si>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</si>
  <si>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</si>
  <si>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</si>
  <si>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</si>
  <si>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</si>
  <si>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</si>
  <si>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</si>
  <si>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</si>
  <si>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</si>
  <si>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</si>
  <si>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</si>
  <si>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</si>
  <si>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</si>
  <si>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</si>
  <si>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</si>
  <si>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</si>
  <si>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</si>
  <si>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</si>
  <si>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</si>
  <si>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</si>
  <si>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</si>
  <si>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</si>
  <si>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</si>
  <si>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</si>
  <si>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</si>
  <si>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</si>
  <si>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</si>
  <si>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</si>
  <si>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</si>
  <si>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</si>
  <si>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</si>
  <si>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</si>
  <si>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</si>
  <si>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</si>
  <si>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</si>
  <si>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</si>
  <si>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</si>
  <si>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</si>
  <si>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</si>
  <si>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</si>
  <si>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</si>
  <si>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</si>
  <si>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</si>
  <si>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</si>
  <si>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</si>
  <si>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</si>
  <si>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</si>
  <si>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</si>
  <si>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</si>
  <si>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</si>
  <si>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</si>
  <si>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</si>
  <si>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</si>
  <si>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</si>
  <si>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</si>
  <si>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</si>
  <si>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</si>
  <si>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</si>
  <si>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</si>
  <si>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</si>
  <si>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</si>
  <si>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</si>
  <si>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</si>
  <si>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</si>
  <si>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</si>
  <si>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</si>
  <si>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</si>
  <si>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</si>
  <si>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</si>
  <si>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</si>
  <si>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</si>
  <si>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</si>
  <si>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</si>
  <si>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</si>
  <si>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</si>
  <si>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</si>
  <si>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</si>
  <si>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</si>
  <si>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</si>
  <si>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</si>
  <si>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</si>
  <si>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</si>
  <si>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</si>
  <si>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</si>
  <si>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</si>
  <si>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</si>
  <si>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</si>
  <si>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</si>
  <si>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</si>
  <si>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</si>
  <si>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</si>
  <si>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</si>
  <si>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</si>
  <si>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</si>
  <si>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</si>
  <si>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</si>
  <si>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</si>
  <si>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</si>
  <si>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</si>
  <si>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</si>
  <si>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</si>
  <si>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</si>
  <si>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</si>
  <si>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</si>
  <si>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</si>
  <si>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</si>
  <si>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</si>
  <si>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</si>
  <si>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</si>
  <si>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</si>
  <si>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</si>
  <si>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</si>
  <si>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</si>
  <si>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</si>
  <si>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</si>
  <si>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</si>
  <si>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</si>
  <si>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</si>
  <si>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</si>
  <si>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</si>
  <si>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</si>
  <si>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</si>
  <si>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</si>
  <si>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</si>
  <si>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</si>
  <si>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</si>
  <si>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</si>
  <si>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</si>
  <si>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</si>
  <si>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</si>
  <si>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</si>
  <si>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</si>
  <si>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</si>
  <si>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</si>
  <si>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</si>
  <si>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</si>
  <si>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</si>
  <si>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</si>
  <si>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</si>
  <si>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</si>
  <si>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</si>
  <si>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</si>
  <si>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</si>
  <si>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</si>
  <si>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</si>
  <si>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</si>
  <si>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</si>
  <si>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</si>
  <si>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</si>
  <si>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</si>
  <si>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</si>
  <si>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</si>
  <si>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</si>
  <si>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</si>
  <si>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</si>
  <si>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</si>
  <si>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</si>
  <si>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</si>
  <si>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</si>
  <si>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</si>
  <si>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</si>
  <si>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</si>
  <si>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</si>
  <si>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</si>
  <si>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</si>
  <si>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</si>
  <si>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</si>
  <si>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</si>
  <si>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</si>
  <si>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</si>
  <si>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</si>
  <si>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</si>
  <si>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</si>
  <si>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</si>
  <si>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</si>
  <si>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</si>
  <si>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</si>
  <si>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</si>
  <si>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</si>
  <si>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</si>
  <si>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</si>
  <si>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</si>
  <si>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</si>
  <si>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</si>
  <si>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</si>
  <si>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</si>
  <si>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</si>
  <si>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</si>
  <si>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</si>
  <si>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</si>
  <si>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</si>
  <si>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</si>
  <si>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</si>
  <si>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</si>
  <si>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</si>
  <si>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</si>
  <si>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</si>
  <si>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</si>
  <si>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</si>
  <si>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</si>
  <si>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</si>
  <si>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</si>
  <si>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</si>
  <si>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</si>
  <si>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</si>
  <si>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</si>
  <si>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</si>
  <si>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</si>
  <si>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</si>
  <si>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</si>
  <si>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</si>
  <si>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</si>
  <si>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</si>
  <si>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</si>
  <si>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</si>
  <si>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</si>
  <si>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</si>
  <si>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</si>
  <si>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</si>
  <si>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</si>
  <si>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</si>
  <si>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</si>
  <si>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</si>
  <si>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</si>
  <si>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</si>
  <si>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</si>
  <si>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</si>
  <si>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</si>
  <si>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</si>
  <si>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</si>
  <si>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</si>
  <si>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</si>
  <si>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</si>
  <si>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</si>
  <si>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</si>
  <si>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</si>
  <si>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</si>
  <si>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</si>
  <si>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</si>
  <si>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</si>
  <si>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</si>
  <si>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</si>
  <si>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</si>
  <si>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</si>
  <si>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</si>
  <si>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</si>
  <si>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</si>
  <si>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</si>
  <si>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</si>
  <si>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</si>
  <si>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</si>
  <si>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</si>
  <si>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</si>
  <si>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</si>
  <si>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</si>
  <si>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</si>
  <si>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</si>
  <si>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</si>
  <si>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</si>
  <si>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</si>
  <si>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</si>
  <si>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</si>
  <si>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</si>
  <si>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</si>
  <si>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</si>
  <si>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</si>
  <si>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</si>
  <si>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</si>
  <si>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</si>
  <si>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</si>
  <si>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</si>
  <si>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</si>
  <si>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</si>
  <si>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</si>
  <si>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</si>
  <si>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</si>
  <si>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</si>
  <si>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</si>
  <si>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</si>
  <si>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</si>
  <si>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</si>
  <si>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</si>
  <si>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</si>
  <si>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</si>
  <si>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</si>
  <si>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</si>
  <si>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</si>
  <si>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</si>
  <si>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</si>
  <si>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</si>
  <si>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</si>
  <si>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</si>
  <si>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</si>
  <si>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</si>
  <si>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</si>
  <si>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</si>
  <si>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</si>
  <si>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</si>
  <si>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</si>
  <si>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</si>
  <si>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</si>
  <si>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</si>
  <si>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</si>
  <si>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</si>
  <si>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</si>
  <si>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</si>
  <si>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</si>
  <si>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</si>
  <si>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</si>
  <si>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</si>
  <si>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</si>
  <si>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</si>
  <si>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</si>
  <si>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</si>
  <si>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</si>
  <si>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</si>
  <si>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</si>
  <si>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</si>
  <si>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</si>
  <si>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</si>
  <si>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</si>
  <si>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</si>
  <si>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</si>
  <si>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</si>
  <si>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</si>
  <si>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</si>
  <si>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</si>
  <si>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</si>
  <si>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</si>
  <si>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</si>
  <si>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</si>
  <si>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</si>
  <si>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</si>
  <si>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</si>
  <si>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</si>
  <si>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</si>
  <si>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</si>
  <si>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</si>
  <si>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</si>
  <si>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</si>
  <si>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</si>
  <si>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</si>
  <si>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</si>
  <si>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</si>
  <si>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</si>
  <si>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</si>
  <si>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</si>
  <si>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</si>
  <si>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</si>
  <si>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</si>
  <si>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</si>
  <si>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</si>
  <si>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</si>
  <si>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</si>
  <si>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</si>
  <si>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</si>
  <si>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</si>
  <si>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</si>
  <si>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</si>
  <si>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</si>
  <si>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</si>
  <si>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</si>
  <si>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</si>
  <si>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</si>
  <si>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</si>
  <si>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</si>
  <si>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</si>
  <si>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</si>
  <si>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</si>
  <si>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</si>
  <si>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</si>
  <si>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</si>
  <si>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</si>
  <si>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</si>
  <si>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</si>
  <si>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</si>
  <si>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</si>
  <si>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</si>
  <si>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</si>
  <si>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</si>
  <si>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</si>
  <si>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</si>
  <si>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</si>
  <si>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</si>
  <si>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</si>
  <si>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</si>
  <si>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</si>
  <si>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</si>
  <si>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</si>
  <si>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</si>
  <si>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</si>
  <si>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</si>
  <si>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</si>
  <si>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</si>
  <si>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</si>
  <si>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</si>
  <si>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</si>
  <si>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</si>
  <si>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</si>
  <si>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</si>
  <si>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</si>
  <si>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</si>
  <si>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</si>
  <si>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</si>
  <si>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</si>
  <si>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</si>
  <si>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</si>
  <si>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</si>
  <si>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</si>
  <si>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</si>
  <si>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</si>
  <si>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</si>
  <si>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</si>
  <si>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</si>
  <si>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</si>
  <si>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</si>
  <si>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</si>
  <si>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</si>
  <si>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</si>
  <si>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</si>
  <si>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</si>
  <si>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</si>
  <si>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</si>
  <si>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</si>
  <si>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</si>
  <si>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</si>
  <si>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</si>
  <si>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</si>
  <si>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</si>
  <si>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</si>
  <si>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</si>
  <si>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</si>
  <si>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</si>
  <si>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</si>
  <si>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</si>
  <si>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</si>
  <si>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</si>
  <si>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</si>
  <si>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</si>
  <si>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</si>
  <si>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</si>
  <si>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</si>
  <si>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</si>
  <si>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</si>
  <si>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</si>
  <si>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</si>
  <si>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</si>
  <si>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</si>
  <si>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</si>
  <si>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</si>
  <si>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</si>
  <si>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</si>
  <si>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</si>
  <si>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</si>
  <si>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</si>
  <si>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</si>
  <si>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</si>
  <si>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</si>
  <si>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</si>
  <si>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</si>
  <si>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</si>
  <si>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</si>
  <si>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</si>
  <si>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</si>
  <si>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</si>
  <si>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</si>
  <si>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</si>
  <si>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</si>
  <si>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</si>
  <si>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</si>
  <si>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</si>
  <si>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</si>
  <si>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</si>
  <si>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</si>
  <si>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</si>
  <si>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</si>
  <si>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</si>
  <si>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</si>
  <si>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</si>
  <si>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</si>
  <si>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</si>
  <si>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</si>
  <si>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</si>
  <si>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</si>
  <si>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</si>
  <si>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</si>
  <si>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</si>
  <si>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</si>
  <si>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</si>
  <si>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</si>
  <si>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</si>
  <si>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</si>
  <si>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</si>
  <si>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</si>
  <si>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</si>
  <si>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</si>
  <si>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</si>
  <si>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</si>
  <si>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</si>
  <si>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</si>
  <si>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</si>
  <si>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</si>
  <si>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</si>
  <si>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</si>
  <si>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</si>
  <si>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</si>
  <si>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</si>
  <si>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</si>
  <si>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</si>
  <si>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</si>
  <si>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</si>
  <si>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</si>
  <si>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</si>
  <si>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</si>
  <si>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</si>
  <si>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</si>
  <si>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</si>
  <si>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</si>
  <si>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</si>
  <si>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</si>
  <si>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</si>
  <si>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</si>
  <si>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</si>
  <si>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</si>
  <si>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</si>
  <si>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</si>
  <si>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</si>
  <si>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</si>
  <si>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</si>
  <si>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</si>
  <si>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</si>
  <si>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</si>
  <si>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</si>
  <si>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</si>
  <si>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</si>
  <si>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</si>
  <si>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</si>
  <si>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</si>
  <si>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</si>
  <si>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</si>
  <si>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</si>
  <si>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</si>
  <si>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</si>
  <si>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</si>
  <si>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</si>
  <si>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</si>
  <si>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</si>
  <si>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</si>
  <si>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</si>
  <si>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</si>
  <si>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</si>
  <si>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</si>
  <si>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</si>
  <si>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</si>
  <si>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</si>
  <si>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</si>
  <si>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</si>
  <si>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</si>
  <si>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</si>
  <si>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</si>
  <si>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</si>
  <si>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</si>
  <si>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</si>
  <si>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</si>
  <si>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</si>
  <si>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</si>
  <si>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</si>
  <si>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</si>
  <si>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</si>
  <si>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</si>
  <si>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</si>
  <si>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</si>
  <si>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</si>
  <si>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</si>
  <si>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</si>
  <si>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</si>
  <si>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</si>
  <si>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</si>
  <si>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</si>
  <si>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</si>
  <si>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</si>
  <si>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</si>
  <si>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</si>
  <si>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</si>
  <si>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</si>
  <si>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</si>
  <si>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</si>
  <si>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</si>
  <si>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</si>
  <si>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</si>
  <si>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</si>
  <si>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</si>
  <si>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</si>
  <si>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</si>
  <si>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</si>
  <si>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</si>
  <si>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</si>
  <si>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</si>
  <si>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</si>
  <si>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</si>
  <si>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</si>
  <si>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</si>
  <si>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</si>
  <si>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</si>
  <si>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</si>
  <si>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</si>
  <si>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</si>
  <si>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</si>
  <si>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</si>
  <si>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</si>
  <si>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</si>
  <si>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</si>
  <si>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</si>
  <si>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</si>
  <si>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</si>
  <si>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</si>
  <si>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</si>
  <si>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</si>
  <si>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</si>
  <si>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</si>
  <si>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</si>
  <si>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</si>
  <si>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</si>
  <si>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</si>
  <si>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</si>
  <si>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</si>
  <si>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</si>
  <si>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</si>
  <si>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</si>
  <si>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</si>
  <si>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</si>
  <si>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</si>
  <si>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</si>
  <si>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</si>
  <si>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</si>
  <si>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</si>
  <si>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</si>
  <si>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</si>
  <si>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</si>
  <si>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</si>
  <si>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</si>
  <si>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</si>
  <si>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</si>
  <si>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</si>
  <si>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</si>
  <si>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</si>
  <si>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</si>
  <si>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</si>
  <si>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</si>
  <si>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</si>
  <si>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</si>
  <si>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</si>
  <si>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</si>
  <si>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</si>
  <si>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</si>
  <si>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</si>
  <si>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</si>
  <si>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</si>
  <si>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</si>
  <si>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</si>
  <si>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</si>
  <si>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</si>
  <si>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</si>
  <si>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</si>
  <si>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</si>
  <si>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</si>
  <si>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</si>
  <si>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</si>
  <si>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</si>
  <si>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</si>
  <si>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</si>
  <si>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</si>
  <si>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</si>
  <si>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</si>
  <si>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</si>
  <si>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</si>
  <si>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</si>
  <si>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</si>
  <si>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</si>
  <si>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</si>
  <si>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</si>
  <si>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</si>
  <si>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</si>
  <si>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</si>
  <si>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</si>
  <si>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</si>
  <si>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</si>
  <si>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</si>
  <si>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</si>
  <si>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</si>
  <si>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</si>
  <si>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</si>
  <si>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</si>
  <si>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</si>
  <si>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</si>
  <si>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</si>
  <si>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</si>
  <si>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</si>
  <si>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</si>
  <si>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</si>
  <si>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</si>
  <si>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</si>
  <si>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</si>
  <si>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</si>
  <si>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</si>
  <si>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</si>
  <si>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</si>
  <si>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</si>
  <si>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</si>
  <si>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</si>
  <si>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</si>
  <si>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</si>
  <si>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</si>
  <si>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</si>
  <si>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</si>
  <si>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</si>
  <si>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</si>
  <si>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</si>
  <si>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</si>
  <si>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</si>
  <si>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</si>
  <si>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</si>
  <si>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</si>
  <si>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</si>
  <si>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</si>
  <si>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</si>
  <si>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</si>
  <si>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</si>
  <si>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</si>
  <si>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</si>
  <si>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</si>
  <si>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</si>
  <si>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</si>
  <si>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</si>
  <si>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</si>
  <si>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</si>
  <si>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</si>
  <si>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</si>
  <si>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</si>
  <si>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</si>
  <si>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</si>
  <si>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</si>
  <si>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</si>
  <si>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</si>
  <si>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</si>
  <si>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</si>
  <si>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</si>
  <si>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</si>
  <si>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</si>
  <si>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</si>
  <si>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</si>
  <si>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</si>
  <si>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</si>
  <si>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</si>
  <si>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</si>
  <si>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</si>
  <si>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</si>
  <si>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</si>
  <si>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</si>
  <si>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</si>
  <si>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</si>
  <si>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</si>
  <si>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</si>
  <si>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</si>
  <si>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</si>
  <si>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</si>
  <si>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</si>
  <si>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</si>
  <si>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</si>
  <si>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</si>
  <si>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</si>
  <si>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</si>
  <si>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</si>
  <si>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</si>
  <si>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</si>
  <si>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</si>
  <si>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</si>
  <si>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</si>
  <si>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</si>
  <si>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</si>
  <si>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</si>
  <si>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</si>
  <si>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</si>
  <si>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</si>
  <si>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</si>
  <si>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</si>
  <si>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</si>
  <si>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</si>
  <si>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</si>
  <si>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</si>
  <si>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</si>
  <si>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</si>
  <si>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</si>
  <si>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</si>
  <si>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</si>
  <si>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</si>
  <si>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</si>
  <si>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</si>
  <si>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</si>
  <si>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</si>
  <si>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</si>
  <si>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</si>
  <si>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</si>
  <si>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</si>
  <si>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</si>
  <si>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</si>
  <si>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</si>
  <si>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</si>
  <si>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</si>
  <si>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</si>
  <si>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</si>
  <si>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</si>
  <si>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</si>
  <si>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</si>
  <si>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</si>
  <si>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</si>
  <si>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</si>
  <si>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</si>
  <si>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</si>
  <si>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</si>
  <si>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</si>
  <si>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</si>
  <si>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</si>
  <si>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</si>
  <si>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</si>
  <si>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</si>
  <si>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</si>
  <si>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</si>
  <si>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</si>
  <si>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</si>
  <si>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</si>
  <si>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</si>
  <si>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</si>
  <si>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</si>
  <si>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</si>
  <si>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</si>
  <si>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</si>
  <si>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</si>
  <si>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</si>
  <si>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</si>
  <si>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</si>
  <si>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</si>
  <si>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</si>
  <si>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</si>
  <si>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</si>
  <si>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</si>
  <si>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</si>
  <si>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</si>
  <si>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</si>
  <si>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</si>
  <si>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</si>
  <si>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</si>
  <si>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</si>
  <si>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</si>
  <si>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</si>
  <si>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</si>
  <si>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</si>
  <si>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</si>
  <si>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</si>
  <si>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</si>
  <si>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</si>
  <si>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</si>
  <si>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</si>
  <si>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</si>
  <si>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</si>
  <si>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</si>
  <si>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</si>
  <si>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</si>
  <si>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</si>
  <si>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</si>
  <si>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</si>
  <si>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</si>
  <si>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</si>
  <si>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</si>
  <si>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</si>
  <si>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</si>
  <si>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</si>
  <si>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</si>
  <si>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</si>
  <si>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</si>
  <si>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</si>
  <si>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</si>
  <si>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</si>
  <si>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</si>
  <si>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</si>
  <si>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</si>
  <si>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</si>
  <si>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</si>
  <si>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</si>
  <si>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</si>
  <si>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</si>
  <si>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</si>
  <si>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</si>
  <si>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</si>
  <si>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</si>
  <si>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</si>
  <si>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</si>
  <si>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</si>
  <si>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</si>
  <si>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</si>
  <si>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</si>
  <si>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</si>
  <si>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</si>
  <si>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</si>
  <si>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</si>
  <si>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</si>
  <si>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</si>
  <si>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</si>
  <si>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</si>
  <si>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</si>
  <si>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</si>
  <si>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</si>
  <si>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</si>
  <si>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</si>
  <si>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</si>
  <si>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</si>
  <si>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</si>
  <si>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</si>
  <si>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</si>
  <si>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</si>
  <si>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</si>
  <si>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</si>
  <si>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</si>
  <si>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</si>
  <si>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</si>
  <si>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</si>
  <si>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</si>
  <si>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</si>
  <si>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</si>
  <si>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</si>
  <si>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</si>
  <si>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</si>
  <si>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</si>
  <si>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</si>
  <si>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</si>
  <si>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</si>
  <si>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</si>
  <si>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</si>
  <si>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</si>
  <si>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</si>
  <si>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</si>
  <si>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</si>
  <si>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</si>
  <si>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</si>
  <si>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</si>
  <si>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</si>
  <si>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</si>
  <si>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</si>
  <si>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</si>
  <si>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</si>
  <si>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</si>
  <si>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</si>
  <si>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</si>
  <si>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</si>
  <si>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</si>
  <si>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</si>
  <si>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</si>
  <si>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</si>
  <si>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</si>
  <si>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</si>
  <si>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</si>
  <si>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</si>
  <si>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</si>
  <si>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</si>
  <si>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</si>
  <si>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</si>
  <si>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</si>
  <si>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</si>
  <si>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</si>
  <si>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</si>
  <si>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</si>
  <si>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</si>
  <si>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</si>
  <si>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</si>
  <si>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</si>
  <si>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</si>
  <si>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</si>
  <si>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</si>
  <si>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</si>
  <si>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</si>
  <si>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</si>
  <si>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</si>
  <si>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</si>
  <si>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</si>
  <si>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</si>
  <si>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</si>
  <si>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</si>
  <si>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</si>
  <si>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</si>
  <si>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</si>
  <si>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</si>
  <si>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</si>
  <si>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</si>
  <si>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</si>
  <si>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</si>
  <si>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</si>
  <si>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</si>
  <si>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</si>
  <si>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</si>
  <si>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</si>
  <si>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</si>
  <si>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</si>
  <si>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</si>
  <si>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</si>
  <si>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</si>
  <si>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</si>
  <si>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</si>
  <si>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</si>
  <si>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</si>
  <si>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</si>
  <si>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</si>
  <si>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</si>
  <si>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</si>
  <si>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</si>
  <si>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</si>
  <si>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</si>
  <si>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</si>
  <si>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</si>
  <si>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</si>
  <si>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</si>
  <si>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</si>
  <si>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</si>
  <si>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</si>
  <si>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</si>
  <si>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</si>
  <si>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</si>
  <si>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</si>
  <si>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</si>
  <si>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</si>
  <si>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</si>
  <si>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</si>
  <si>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</si>
  <si>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</si>
  <si>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</si>
  <si>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</si>
  <si>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</si>
  <si>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</si>
  <si>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</si>
  <si>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</si>
  <si>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</si>
  <si>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</si>
  <si>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</si>
  <si>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</si>
  <si>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</si>
  <si>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</si>
  <si>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</si>
  <si>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</si>
  <si>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</si>
  <si>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</si>
  <si>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</si>
  <si>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</si>
  <si>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</si>
  <si>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</si>
  <si>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</si>
  <si>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</si>
  <si>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</si>
  <si>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</si>
  <si>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</si>
  <si>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</si>
  <si>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</si>
  <si>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</si>
  <si>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</si>
  <si>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</si>
  <si>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</si>
  <si>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</si>
  <si>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</si>
  <si>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</si>
  <si>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</si>
  <si>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</si>
  <si>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</si>
  <si>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</si>
  <si>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</si>
  <si>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</si>
  <si>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</si>
  <si>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</si>
  <si>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</si>
  <si>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</si>
  <si>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</si>
  <si>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</si>
  <si>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</si>
  <si>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</si>
  <si>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</si>
  <si>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</si>
  <si>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</si>
  <si>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</si>
  <si>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</si>
  <si>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</si>
  <si>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</si>
  <si>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</si>
  <si>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</si>
  <si>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</si>
  <si>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</si>
  <si>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</si>
  <si>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</si>
  <si>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</si>
  <si>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</si>
  <si>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</si>
  <si>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</si>
  <si>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</si>
  <si>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</si>
  <si>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</si>
  <si>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</si>
  <si>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</si>
  <si>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</si>
  <si>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</si>
  <si>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</si>
  <si>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</si>
  <si>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</si>
  <si>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</si>
  <si>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</si>
  <si>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</si>
  <si>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</si>
  <si>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</si>
  <si>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</si>
  <si>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</si>
  <si>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</si>
  <si>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</si>
  <si>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</si>
  <si>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</si>
  <si>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</si>
  <si>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</si>
  <si>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</si>
  <si>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</si>
  <si>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</si>
  <si>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</si>
  <si>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</si>
  <si>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</si>
  <si>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</si>
  <si>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</si>
  <si>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</si>
  <si>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</si>
  <si>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</si>
  <si>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</si>
  <si>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</si>
  <si>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</si>
  <si>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</si>
  <si>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</si>
  <si>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</si>
  <si>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</si>
  <si>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</si>
  <si>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</si>
  <si>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</si>
  <si>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</si>
  <si>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</si>
  <si>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</si>
  <si>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</si>
  <si>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</si>
  <si>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</si>
  <si>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</si>
  <si>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</si>
  <si>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</si>
  <si>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</si>
  <si>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</si>
  <si>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</si>
  <si>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</si>
  <si>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</si>
  <si>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</si>
  <si>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</si>
  <si>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</si>
  <si>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</si>
  <si>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</si>
  <si>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</si>
  <si>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</si>
  <si>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</si>
  <si>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</si>
  <si>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</si>
  <si>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</si>
  <si>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</si>
  <si>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</si>
  <si>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</si>
  <si>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</si>
  <si>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</si>
  <si>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</si>
  <si>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</si>
  <si>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</si>
  <si>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</si>
  <si>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</si>
  <si>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</si>
  <si>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</si>
  <si>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</si>
  <si>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</si>
  <si>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</si>
  <si>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</si>
  <si>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</si>
  <si>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</si>
  <si>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</si>
  <si>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</si>
  <si>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</si>
  <si>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</si>
  <si>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</si>
  <si>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</si>
  <si>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</si>
  <si>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</si>
  <si>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</si>
  <si>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</si>
  <si>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</si>
  <si>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</si>
  <si>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</si>
  <si>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</si>
  <si>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</si>
  <si>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</si>
  <si>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</si>
  <si>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</si>
  <si>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</si>
  <si>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</si>
  <si>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</si>
  <si>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</si>
  <si>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</si>
  <si>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</si>
  <si>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</si>
  <si>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</si>
  <si>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</si>
  <si>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</si>
  <si>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</si>
  <si>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</si>
  <si>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</si>
  <si>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</si>
  <si>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</si>
  <si>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</si>
  <si>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</si>
  <si>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</si>
  <si>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</si>
  <si>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</si>
  <si>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</si>
  <si>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</si>
  <si>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</si>
  <si>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</si>
  <si>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</si>
  <si>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</si>
  <si>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</si>
  <si>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</si>
  <si>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</si>
  <si>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</si>
  <si>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</si>
  <si>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</si>
  <si>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</si>
  <si>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</si>
  <si>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</si>
  <si>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</si>
  <si>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</si>
  <si>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</si>
  <si>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</si>
  <si>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</si>
  <si>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</si>
  <si>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</si>
  <si>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</si>
  <si>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</si>
  <si>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</si>
  <si>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</si>
  <si>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</si>
  <si>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</si>
  <si>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</si>
  <si>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</si>
  <si>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</si>
  <si>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</si>
  <si>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</si>
  <si>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</si>
  <si>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</si>
  <si>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</si>
  <si>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</si>
  <si>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</si>
  <si>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</si>
  <si>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</si>
  <si>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</si>
  <si>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</si>
  <si>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</si>
  <si>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</si>
  <si>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</si>
  <si>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</si>
  <si>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</si>
  <si>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</si>
  <si>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</si>
  <si>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</si>
  <si>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</si>
  <si>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</si>
  <si>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</si>
  <si>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</si>
  <si>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</si>
  <si>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</si>
  <si>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</si>
  <si>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</si>
  <si>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</si>
  <si>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</si>
  <si>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</si>
  <si>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</si>
  <si>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</si>
  <si>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</si>
  <si>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</si>
  <si>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</si>
  <si>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</si>
  <si>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</si>
  <si>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</si>
  <si>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</si>
  <si>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</si>
  <si>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</si>
  <si>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</si>
  <si>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</si>
  <si>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</si>
  <si>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</si>
  <si>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</si>
  <si>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</si>
  <si>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</si>
  <si>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</si>
  <si>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</si>
  <si>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</si>
  <si>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</si>
  <si>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</si>
  <si>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</si>
  <si>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</si>
  <si>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</si>
  <si>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</si>
  <si>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</si>
  <si>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</si>
  <si>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</si>
  <si>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</si>
  <si>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</si>
  <si>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</si>
  <si>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</si>
  <si>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</si>
  <si>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</si>
  <si>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</si>
  <si>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</si>
  <si>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</si>
  <si>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</si>
  <si>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</si>
  <si>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</si>
  <si>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</si>
  <si>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</si>
  <si>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</si>
  <si>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</si>
  <si>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</si>
  <si>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</si>
  <si>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</si>
  <si>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</si>
  <si>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</si>
  <si>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</si>
  <si>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</si>
  <si>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</si>
  <si>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</si>
  <si>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</si>
  <si>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</si>
  <si>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</si>
  <si>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</si>
  <si>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</si>
  <si>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</si>
  <si>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</si>
  <si>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</si>
  <si>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</si>
  <si>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</si>
  <si>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</si>
  <si>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</si>
  <si>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</si>
  <si>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</si>
  <si>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</si>
  <si>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</si>
  <si>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</si>
  <si>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</si>
  <si>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</si>
  <si>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</si>
  <si>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</si>
  <si>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</si>
  <si>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</si>
  <si>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</si>
  <si>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</si>
  <si>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</si>
  <si>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</si>
  <si>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</si>
  <si>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</si>
  <si>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</si>
  <si>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</si>
  <si>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</si>
  <si>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</si>
  <si>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</si>
  <si>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</si>
  <si>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</si>
  <si>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</si>
  <si>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</si>
  <si>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</si>
  <si>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</si>
  <si>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</si>
  <si>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</si>
  <si>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</si>
  <si>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</si>
  <si>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</si>
  <si>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</si>
  <si>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</si>
  <si>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</si>
  <si>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</si>
  <si>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</si>
  <si>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</si>
  <si>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</si>
  <si>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</si>
  <si>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</si>
  <si>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</si>
  <si>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</si>
  <si>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</si>
  <si>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</si>
  <si>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</si>
  <si>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</si>
  <si>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</si>
  <si>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</si>
  <si>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</si>
  <si>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</si>
  <si>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</si>
  <si>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</si>
  <si>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</si>
  <si>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</si>
  <si>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</si>
  <si>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</si>
  <si>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</si>
  <si>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</si>
  <si>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</si>
  <si>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</si>
  <si>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</si>
  <si>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</si>
  <si>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</si>
  <si>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</si>
  <si>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</si>
  <si>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</si>
  <si>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</si>
  <si>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</si>
  <si>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</si>
  <si>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</si>
  <si>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</si>
  <si>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</si>
  <si>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</si>
  <si>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</si>
  <si>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</si>
  <si>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</si>
  <si>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</si>
  <si>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</si>
  <si>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</si>
  <si>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</si>
  <si>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</si>
  <si>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</si>
  <si>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</si>
  <si>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</si>
  <si>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</si>
  <si>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</si>
  <si>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</si>
  <si>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</si>
  <si>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</si>
  <si>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</si>
  <si>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</si>
  <si>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</si>
  <si>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</si>
  <si>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</si>
  <si>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</si>
  <si>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</si>
  <si>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</si>
  <si>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</si>
  <si>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</si>
  <si>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</si>
  <si>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</si>
  <si>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</si>
  <si>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</si>
  <si>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</si>
  <si>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</si>
  <si>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</si>
  <si>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</si>
  <si>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</si>
  <si>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</si>
  <si>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</si>
  <si>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</si>
  <si>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</si>
  <si>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</si>
  <si>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</si>
  <si>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</si>
  <si>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</si>
  <si>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</si>
  <si>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</si>
  <si>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</si>
  <si>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</si>
  <si>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</si>
  <si>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</si>
  <si>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</si>
  <si>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</si>
  <si>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</si>
  <si>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</si>
  <si>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</si>
  <si>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</si>
  <si>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</si>
  <si>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</si>
  <si>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</si>
  <si>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</si>
  <si>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</si>
  <si>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</si>
  <si>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</si>
  <si>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</si>
  <si>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</si>
  <si>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</si>
  <si>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</si>
  <si>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</si>
  <si>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</si>
  <si>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</si>
  <si>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</si>
  <si>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</si>
  <si>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</si>
  <si>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</si>
  <si>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</si>
  <si>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</si>
  <si>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</si>
  <si>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</si>
  <si>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</si>
  <si>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</si>
  <si>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</si>
  <si>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</si>
  <si>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</si>
  <si>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</si>
  <si>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</si>
  <si>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</si>
  <si>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</si>
  <si>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</si>
  <si>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</si>
  <si>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</si>
  <si>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</si>
  <si>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</si>
  <si>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</si>
  <si>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</si>
  <si>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</si>
  <si>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</si>
  <si>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</si>
  <si>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</si>
  <si>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</si>
  <si>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</si>
  <si>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</si>
  <si>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</si>
  <si>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</si>
  <si>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</si>
  <si>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</si>
  <si>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</si>
  <si>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</si>
  <si>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</si>
  <si>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</si>
  <si>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</si>
  <si>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</si>
  <si>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</si>
  <si>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</si>
  <si>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</si>
  <si>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</si>
  <si>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</si>
  <si>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</si>
  <si>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</si>
  <si>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</si>
  <si>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</si>
  <si>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</si>
  <si>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</si>
  <si>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</si>
  <si>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</si>
  <si>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</si>
  <si>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</si>
  <si>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</si>
  <si>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</si>
  <si>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</si>
  <si>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</si>
  <si>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</si>
  <si>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</si>
  <si>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</si>
  <si>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</si>
  <si>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</si>
  <si>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</si>
  <si>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</si>
  <si>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</si>
  <si>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</si>
  <si>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</si>
  <si>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</si>
  <si>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</si>
  <si>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</si>
  <si>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</si>
  <si>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</si>
  <si>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</si>
  <si>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</si>
  <si>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</si>
  <si>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</si>
  <si>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</si>
  <si>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</si>
  <si>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</si>
  <si>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</si>
  <si>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</si>
  <si>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</si>
  <si>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</si>
  <si>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</si>
  <si>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</si>
  <si>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</si>
  <si>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</si>
  <si>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</si>
  <si>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</si>
  <si>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</si>
  <si>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</si>
  <si>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</si>
  <si>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</si>
  <si>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</si>
  <si>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</si>
  <si>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</si>
  <si>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</si>
  <si>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</si>
  <si>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</si>
  <si>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</si>
  <si>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</si>
  <si>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</si>
  <si>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</si>
  <si>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</si>
  <si>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</si>
  <si>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</si>
  <si>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</si>
  <si>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</si>
  <si>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</si>
  <si>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</si>
  <si>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</si>
  <si>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</si>
  <si>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</si>
  <si>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</si>
  <si>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</si>
  <si>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</si>
  <si>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</si>
  <si>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</si>
  <si>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</si>
  <si>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</si>
  <si>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</si>
  <si>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</si>
  <si>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</si>
  <si>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</si>
  <si>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</si>
  <si>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</si>
  <si>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</si>
  <si>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</si>
  <si>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</si>
  <si>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</si>
  <si>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</si>
  <si>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</si>
  <si>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</si>
  <si>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</si>
  <si>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</si>
  <si>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</si>
  <si>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</si>
  <si>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</si>
  <si>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</si>
  <si>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</si>
  <si>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</si>
  <si>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</si>
  <si>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</si>
  <si>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</si>
  <si>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</si>
  <si>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</si>
  <si>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</si>
  <si>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</si>
  <si>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</si>
  <si>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</si>
  <si>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</si>
  <si>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</si>
  <si>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</si>
  <si>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</si>
  <si>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</si>
  <si>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</si>
  <si>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</si>
  <si>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</si>
  <si>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</si>
  <si>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</si>
  <si>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</si>
  <si>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</si>
  <si>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</si>
  <si>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</si>
  <si>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</si>
  <si>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</si>
  <si>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</si>
  <si>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</si>
  <si>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</si>
  <si>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</si>
  <si>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</si>
  <si>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</si>
  <si>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</si>
  <si>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</si>
  <si>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</si>
  <si>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</si>
  <si>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</si>
  <si>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</si>
  <si>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</si>
  <si>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</si>
  <si>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</si>
  <si>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</si>
  <si>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</si>
  <si>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</si>
  <si>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</si>
  <si>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</si>
  <si>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</si>
  <si>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</si>
  <si>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</si>
  <si>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</si>
  <si>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</si>
  <si>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</si>
  <si>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</si>
  <si>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</si>
  <si>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</si>
  <si>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</si>
  <si>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</si>
  <si>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</si>
  <si>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</si>
  <si>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</si>
  <si>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</si>
  <si>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</si>
  <si>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</si>
  <si>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</si>
  <si>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</si>
  <si>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</si>
  <si>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</si>
  <si>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</si>
  <si>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</si>
  <si>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</si>
  <si>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</si>
  <si>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</si>
  <si>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</si>
  <si>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</si>
  <si>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</si>
  <si>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</si>
  <si>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</si>
  <si>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</si>
  <si>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</si>
  <si>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</si>
  <si>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</si>
  <si>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</si>
  <si>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</si>
  <si>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</si>
  <si>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</si>
  <si>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</si>
  <si>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</si>
  <si>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</si>
  <si>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</si>
  <si>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</si>
  <si>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</si>
  <si>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</si>
  <si>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</si>
  <si>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</si>
  <si>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</si>
  <si>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</si>
  <si>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</si>
  <si>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</si>
  <si>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</si>
  <si>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</si>
  <si>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</si>
  <si>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</si>
  <si>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</si>
  <si>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</si>
  <si>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</si>
  <si>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</si>
  <si>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</si>
  <si>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</si>
  <si>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</si>
  <si>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</si>
  <si>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</si>
  <si>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</si>
  <si>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</si>
  <si>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</si>
  <si>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</si>
  <si>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</si>
  <si>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</si>
  <si>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</si>
  <si>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</si>
  <si>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</si>
  <si>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</si>
  <si>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</si>
  <si>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</si>
  <si>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</si>
  <si>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</si>
  <si>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</si>
  <si>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</si>
  <si>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</si>
  <si>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</si>
  <si>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</si>
  <si>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</si>
  <si>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</si>
  <si>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</si>
  <si>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</si>
  <si>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</si>
  <si>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</si>
  <si>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</si>
  <si>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</si>
  <si>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</si>
  <si>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</si>
  <si>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</si>
  <si>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</si>
  <si>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</si>
  <si>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</si>
  <si>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</si>
  <si>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</si>
  <si>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</si>
  <si>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</si>
  <si>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</si>
  <si>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</si>
  <si>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</si>
  <si>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</si>
  <si>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</si>
  <si>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</si>
  <si>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</si>
  <si>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</si>
  <si>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</si>
  <si>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</si>
  <si>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</si>
  <si>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</si>
  <si>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</si>
  <si>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</si>
  <si>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</si>
  <si>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</si>
  <si>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</si>
  <si>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</si>
  <si>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</si>
  <si>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</si>
  <si>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</si>
  <si>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</si>
  <si>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</si>
  <si>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</si>
  <si>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</si>
  <si>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</si>
  <si>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</si>
  <si>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</si>
  <si>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</si>
  <si>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</si>
  <si>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</si>
  <si>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</si>
  <si>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</si>
  <si>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</si>
  <si>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</si>
  <si>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</si>
  <si>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</si>
  <si>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</si>
  <si>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</si>
  <si>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</si>
  <si>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</si>
  <si>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</si>
  <si>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</si>
  <si>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</si>
  <si>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</si>
  <si>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</si>
  <si>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</si>
  <si>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</si>
  <si>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</si>
  <si>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</si>
  <si>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</si>
  <si>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</si>
  <si>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</si>
  <si>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</si>
  <si>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</si>
  <si>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</si>
  <si>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</si>
  <si>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</si>
  <si>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</si>
  <si>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</si>
  <si>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</si>
  <si>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</si>
  <si>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</si>
  <si>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</si>
  <si>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</si>
  <si>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</si>
  <si>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</si>
  <si>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</si>
  <si>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</si>
  <si>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</si>
  <si>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</si>
  <si>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</si>
  <si>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</si>
  <si>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</si>
  <si>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</si>
  <si>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</si>
  <si>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</si>
  <si>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</si>
  <si>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</si>
  <si>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</si>
  <si>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</si>
  <si>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</si>
  <si>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</si>
  <si>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</si>
  <si>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</si>
  <si>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</si>
  <si>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</si>
  <si>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</si>
  <si>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</si>
  <si>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</si>
  <si>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</si>
  <si>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</si>
  <si>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</si>
  <si>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</si>
  <si>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</si>
  <si>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</si>
  <si>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</si>
  <si>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</si>
  <si>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</si>
  <si>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</si>
  <si>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</si>
  <si>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</si>
  <si>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</si>
  <si>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</si>
  <si>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</si>
  <si>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</si>
  <si>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</si>
  <si>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</si>
  <si>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</si>
  <si>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</si>
  <si>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</si>
  <si>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</si>
  <si>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</si>
  <si>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</si>
  <si>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</si>
  <si>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</si>
  <si>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</si>
  <si>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</si>
  <si>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</si>
  <si>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</si>
  <si>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</si>
  <si>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</si>
  <si>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</si>
  <si>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</si>
  <si>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</si>
  <si>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</si>
  <si>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</si>
  <si>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</si>
  <si>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</si>
  <si>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</si>
  <si>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</si>
  <si>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</si>
  <si>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</si>
  <si>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</si>
  <si>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</si>
  <si>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</si>
  <si>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</si>
  <si>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</si>
  <si>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</si>
  <si>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</si>
  <si>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</si>
  <si>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</si>
  <si>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</si>
  <si>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</si>
  <si>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</si>
  <si>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</si>
  <si>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</si>
  <si>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</si>
  <si>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</si>
  <si>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</si>
  <si>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</si>
  <si>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</si>
  <si>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</si>
  <si>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</si>
  <si>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</si>
  <si>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</si>
  <si>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</si>
  <si>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</si>
  <si>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</si>
  <si>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</si>
  <si>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</si>
  <si>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</si>
  <si>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</si>
  <si>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</si>
  <si>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</si>
  <si>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</si>
  <si>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</si>
  <si>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</si>
  <si>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</si>
  <si>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</si>
  <si>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</si>
  <si>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</si>
  <si>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</si>
  <si>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</si>
  <si>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</si>
  <si>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</si>
  <si>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</si>
  <si>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</si>
  <si>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</si>
  <si>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</si>
  <si>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</si>
  <si>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</si>
  <si>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</si>
  <si>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</si>
  <si>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</si>
  <si>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</si>
  <si>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</si>
  <si>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</si>
  <si>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</si>
  <si>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</si>
  <si>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</si>
  <si>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</si>
  <si>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</si>
  <si>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</si>
  <si>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</si>
  <si>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</si>
  <si>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</si>
  <si>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</si>
  <si>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</si>
  <si>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</si>
  <si>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</si>
  <si>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</si>
  <si>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</si>
  <si>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</si>
  <si>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</si>
  <si>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</si>
  <si>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</si>
  <si>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</si>
  <si>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</si>
  <si>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</si>
  <si>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</si>
  <si>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</si>
  <si>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</si>
  <si>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</si>
  <si>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</si>
  <si>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</si>
  <si>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</si>
  <si>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</si>
  <si>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</si>
  <si>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</si>
  <si>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</si>
  <si>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</si>
  <si>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</si>
  <si>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</si>
  <si>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</si>
  <si>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</si>
  <si>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</si>
  <si>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</si>
  <si>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</si>
  <si>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</si>
  <si>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</si>
  <si>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</si>
  <si>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</si>
  <si>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</si>
  <si>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</si>
  <si>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</si>
  <si>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</si>
  <si>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</si>
  <si>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</si>
  <si>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</si>
  <si>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</si>
  <si>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</si>
  <si>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</si>
  <si>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</si>
  <si>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</si>
  <si>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</si>
  <si>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</si>
  <si>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</si>
  <si>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</si>
  <si>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</si>
  <si>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</si>
  <si>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</si>
  <si>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</si>
  <si>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</si>
  <si>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</si>
  <si>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</si>
  <si>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</si>
  <si>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</si>
  <si>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</si>
  <si>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</si>
  <si>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</si>
  <si>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</si>
  <si>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</si>
  <si>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</si>
  <si>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</si>
  <si>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</si>
  <si>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</si>
  <si>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</si>
  <si>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</si>
  <si>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</si>
  <si>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</si>
  <si>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</si>
  <si>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</si>
  <si>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</si>
  <si>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</si>
  <si>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</si>
  <si>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</si>
  <si>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</si>
  <si>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</si>
  <si>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</si>
  <si>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</si>
  <si>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</si>
  <si>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</si>
  <si>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</si>
  <si>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</si>
  <si>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</si>
  <si>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</si>
  <si>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</si>
  <si>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</si>
  <si>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</si>
  <si>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</si>
  <si>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</si>
  <si>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</si>
  <si>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</si>
  <si>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</si>
  <si>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</si>
  <si>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</si>
  <si>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</si>
  <si>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</si>
  <si>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</si>
  <si>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</si>
  <si>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</si>
  <si>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</si>
  <si>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</si>
  <si>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</si>
  <si>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</si>
  <si>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</si>
  <si>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</si>
  <si>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</si>
  <si>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</si>
  <si>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</si>
  <si>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</si>
  <si>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</si>
  <si>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</si>
  <si>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</si>
  <si>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</si>
  <si>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</si>
  <si>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</si>
  <si>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</si>
  <si>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</si>
  <si>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</si>
  <si>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</si>
  <si>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</si>
  <si>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</si>
  <si>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</si>
  <si>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</si>
  <si>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</si>
  <si>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</si>
  <si>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</si>
  <si>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</si>
  <si>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</si>
  <si>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</si>
  <si>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</si>
  <si>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</si>
  <si>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</si>
  <si>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</si>
  <si>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</si>
  <si>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</si>
  <si>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</si>
  <si>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</si>
  <si>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</si>
  <si>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</si>
  <si>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</si>
  <si>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</si>
  <si>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</si>
  <si>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</si>
  <si>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</si>
  <si>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</si>
  <si>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</si>
  <si>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</si>
  <si>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</si>
  <si>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</si>
  <si>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</si>
  <si>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</si>
  <si>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</si>
  <si>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</si>
  <si>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</si>
  <si>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</si>
  <si>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</si>
  <si>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</si>
  <si>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</si>
  <si>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</si>
  <si>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</si>
  <si>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</si>
  <si>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</si>
  <si>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</si>
  <si>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</si>
  <si>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</si>
  <si>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</si>
  <si>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</si>
  <si>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</si>
  <si>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</si>
  <si>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</si>
  <si>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</si>
  <si>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</si>
  <si>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</si>
  <si>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</si>
  <si>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</si>
  <si>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</si>
  <si>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</si>
  <si>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</si>
  <si>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</si>
  <si>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</si>
  <si>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</si>
  <si>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</si>
  <si>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</si>
  <si>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</si>
  <si>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</si>
  <si>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</si>
  <si>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</si>
  <si>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</si>
  <si>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</si>
  <si>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</si>
  <si>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</si>
  <si>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</si>
  <si>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</si>
  <si>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</si>
  <si>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</si>
  <si>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</si>
  <si>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</si>
  <si>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</si>
  <si>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</si>
  <si>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</si>
  <si>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</si>
  <si>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</si>
  <si>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</si>
  <si>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</si>
  <si>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</si>
  <si>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</si>
  <si>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</si>
  <si>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</si>
  <si>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</si>
  <si>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</si>
  <si>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</si>
  <si>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</si>
  <si>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</si>
  <si>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</si>
  <si>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</si>
  <si>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</si>
  <si>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</si>
  <si>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</si>
  <si>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</si>
  <si>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</si>
  <si>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</si>
  <si>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</si>
  <si>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</si>
  <si>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</si>
  <si>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</si>
  <si>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</si>
  <si>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</si>
  <si>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</si>
  <si>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</si>
  <si>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</si>
  <si>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</si>
  <si>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</si>
  <si>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</si>
  <si>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</si>
  <si>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</si>
  <si>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</si>
  <si>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</si>
  <si>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</si>
  <si>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</si>
  <si>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</si>
  <si>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</si>
  <si>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</si>
  <si>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</si>
  <si>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</si>
  <si>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</si>
  <si>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</si>
  <si>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</si>
  <si>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</si>
  <si>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</si>
  <si>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</si>
  <si>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</si>
  <si>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</si>
  <si>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</si>
  <si>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</si>
  <si>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</si>
  <si>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</si>
  <si>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</si>
  <si>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</si>
  <si>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</si>
  <si>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</si>
  <si>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</si>
  <si>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</si>
  <si>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</si>
  <si>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</si>
  <si>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</si>
  <si>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</si>
  <si>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</si>
  <si>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</si>
  <si>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</si>
  <si>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</si>
  <si>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</si>
  <si>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</si>
  <si>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</si>
  <si>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</si>
  <si>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</si>
  <si>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</si>
  <si>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</si>
  <si>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</si>
  <si>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</si>
  <si>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</si>
  <si>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</si>
  <si>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</si>
  <si>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</si>
  <si>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</si>
  <si>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</si>
  <si>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</si>
  <si>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</si>
  <si>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</si>
  <si>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</si>
  <si>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</si>
  <si>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</si>
  <si>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</si>
  <si>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</si>
  <si>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</si>
  <si>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</si>
  <si>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</si>
  <si>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</si>
  <si>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</si>
  <si>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</si>
  <si>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</si>
  <si>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</si>
  <si>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</si>
  <si>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</si>
  <si>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</si>
  <si>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</si>
  <si>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</si>
  <si>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</si>
  <si>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</si>
  <si>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</si>
  <si>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</si>
  <si>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</si>
  <si>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</si>
  <si>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</si>
  <si>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</si>
  <si>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</si>
  <si>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</si>
  <si>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</si>
  <si>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</si>
  <si>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</si>
  <si>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</si>
  <si>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</si>
  <si>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</si>
  <si>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</si>
  <si>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</si>
  <si>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</si>
  <si>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</si>
  <si>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</si>
  <si>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</si>
  <si>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</si>
  <si>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</si>
  <si>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</si>
  <si>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</si>
  <si>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</si>
  <si>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</si>
  <si>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</si>
  <si>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</si>
  <si>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</si>
  <si>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</si>
  <si>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</si>
  <si>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</si>
  <si>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</si>
  <si>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</si>
  <si>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</si>
  <si>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</si>
  <si>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</si>
  <si>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</si>
  <si>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</si>
  <si>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</si>
  <si>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</si>
  <si>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</si>
  <si>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</si>
  <si>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</si>
  <si>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</si>
  <si>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</si>
  <si>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</si>
  <si>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</si>
  <si>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</si>
  <si>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</si>
  <si>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</si>
  <si>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</si>
  <si>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</si>
  <si>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</si>
  <si>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</si>
  <si>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</si>
  <si>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</si>
  <si>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</si>
  <si>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</si>
  <si>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</si>
  <si>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</si>
  <si>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</si>
  <si>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</si>
  <si>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</si>
  <si>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</si>
  <si>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</si>
  <si>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</si>
  <si>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</si>
  <si>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</si>
  <si>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</si>
  <si>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</si>
  <si>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</si>
  <si>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</si>
  <si>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</si>
  <si>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</si>
  <si>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</si>
  <si>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</si>
  <si>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</si>
  <si>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</si>
  <si>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</si>
  <si>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</si>
  <si>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</si>
  <si>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</si>
  <si>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</si>
  <si>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</si>
  <si>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</si>
  <si>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</si>
  <si>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</si>
  <si>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</si>
  <si>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</si>
  <si>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</si>
  <si>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</si>
  <si>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</si>
  <si>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</si>
  <si>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</si>
  <si>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</si>
  <si>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</si>
  <si>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</si>
  <si>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</si>
  <si>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</si>
  <si>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</si>
  <si>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</si>
  <si>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</si>
  <si>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</si>
  <si>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</si>
  <si>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</si>
  <si>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</si>
  <si>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</si>
  <si>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</si>
  <si>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</si>
  <si>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</si>
  <si>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</si>
  <si>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</si>
  <si>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</si>
  <si>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</si>
  <si>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</si>
  <si>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</si>
  <si>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</si>
  <si>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</si>
  <si>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</si>
  <si>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</si>
  <si>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</si>
  <si>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</si>
  <si>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</si>
  <si>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</si>
  <si>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</si>
  <si>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</si>
  <si>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</si>
  <si>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</si>
  <si>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</si>
  <si>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</si>
  <si>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</si>
  <si>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</si>
  <si>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</si>
  <si>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</si>
  <si>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</si>
  <si>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</si>
  <si>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</si>
  <si>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</si>
  <si>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</si>
  <si>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</si>
  <si>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</si>
  <si>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</si>
  <si>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</si>
  <si>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</si>
  <si>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</si>
  <si>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</si>
  <si>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</si>
  <si>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</si>
  <si>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</si>
  <si>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</si>
  <si>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</si>
  <si>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</si>
  <si>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</si>
  <si>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</si>
  <si>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</si>
  <si>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</si>
  <si>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</si>
  <si>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</si>
  <si>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</si>
  <si>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</si>
  <si>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</si>
  <si>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</si>
  <si>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</si>
  <si>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</si>
  <si>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</si>
  <si>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</si>
  <si>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</si>
  <si>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</si>
  <si>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</si>
  <si>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</si>
  <si>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</si>
  <si>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</si>
  <si>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</si>
  <si>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</si>
  <si>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</si>
  <si>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</si>
  <si>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</si>
  <si>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</si>
  <si>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</si>
  <si>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</si>
  <si>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</si>
  <si>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</si>
  <si>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</si>
  <si>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</si>
  <si>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</si>
  <si>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</si>
  <si>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</si>
  <si>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</si>
  <si>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</si>
  <si>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</si>
  <si>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</si>
  <si>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</si>
  <si>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</si>
  <si>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</si>
  <si>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</si>
  <si>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</si>
  <si>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</si>
  <si>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</si>
  <si>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</si>
  <si>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</si>
  <si>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</si>
  <si>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</si>
  <si>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</si>
  <si>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</si>
  <si>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</si>
  <si>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</si>
  <si>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</si>
  <si>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</si>
  <si>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</si>
  <si>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</si>
  <si>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</si>
  <si>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</si>
  <si>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</si>
  <si>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</si>
  <si>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</si>
  <si>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</si>
  <si>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</si>
  <si>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</si>
  <si>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</si>
  <si>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</si>
  <si>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</si>
  <si>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</si>
  <si>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</si>
  <si>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</si>
  <si>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</si>
  <si>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</si>
  <si>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</si>
  <si>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</si>
  <si>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</si>
  <si>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</si>
  <si>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</si>
  <si>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</si>
  <si>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</si>
  <si>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</si>
  <si>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</si>
  <si>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</si>
  <si>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</si>
  <si>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</si>
  <si>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</si>
  <si>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</si>
  <si>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</si>
  <si>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</si>
  <si>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</si>
  <si>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</si>
  <si>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</si>
  <si>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</si>
  <si>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</si>
  <si>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</si>
  <si>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</si>
  <si>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</si>
  <si>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</si>
  <si>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</si>
  <si>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</si>
  <si>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</si>
  <si>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</si>
  <si>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</si>
  <si>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</si>
  <si>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</si>
  <si>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</si>
  <si>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</si>
  <si>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</si>
  <si>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</si>
  <si>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</si>
  <si>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</si>
  <si>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</si>
  <si>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</si>
  <si>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</si>
  <si>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</si>
  <si>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</si>
  <si>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</si>
  <si>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</si>
  <si>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</si>
  <si>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</si>
  <si>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</si>
  <si>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</si>
  <si>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</si>
  <si>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</si>
  <si>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</si>
  <si>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</si>
  <si>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</si>
  <si>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</si>
  <si>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</si>
  <si>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</si>
  <si>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</si>
  <si>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</si>
  <si>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</si>
  <si>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</si>
  <si>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</si>
  <si>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</si>
  <si>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</si>
  <si>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</si>
  <si>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</si>
  <si>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</si>
  <si>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</si>
  <si>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</si>
  <si>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</si>
  <si>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</si>
  <si>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</si>
  <si>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</si>
  <si>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</si>
  <si>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</si>
  <si>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</si>
  <si>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</si>
  <si>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</si>
  <si>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</si>
  <si>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</si>
  <si>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</si>
  <si>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</si>
  <si>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</si>
  <si>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</si>
  <si>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</si>
  <si>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</si>
  <si>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</si>
  <si>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</si>
  <si>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</si>
  <si>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</si>
  <si>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</si>
  <si>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</si>
  <si>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</si>
  <si>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</si>
  <si>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</si>
  <si>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</si>
  <si>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</si>
  <si>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</si>
  <si>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</si>
  <si>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</si>
  <si>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</si>
  <si>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</si>
  <si>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</si>
  <si>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</si>
  <si>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</si>
  <si>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</si>
  <si>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</si>
  <si>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</si>
  <si>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</si>
  <si>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</si>
  <si>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</si>
  <si>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</si>
  <si>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</si>
  <si>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</si>
  <si>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</si>
  <si>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</si>
  <si>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</si>
  <si>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</si>
  <si>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</si>
  <si>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</si>
  <si>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</si>
  <si>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</si>
  <si>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</si>
  <si>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</si>
  <si>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</si>
  <si>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</si>
  <si>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</si>
  <si>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</si>
  <si>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</si>
  <si>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</si>
  <si>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</si>
  <si>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</si>
  <si>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</si>
  <si>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</si>
  <si>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</si>
  <si>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</si>
  <si>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</si>
  <si>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</si>
  <si>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</si>
  <si>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</si>
  <si>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</si>
  <si>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</si>
  <si>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</si>
  <si>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</si>
  <si>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</si>
  <si>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</si>
  <si>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</si>
  <si>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</si>
  <si>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</si>
  <si>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</si>
  <si>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</si>
  <si>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</si>
  <si>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</si>
  <si>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</si>
  <si>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</si>
  <si>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</si>
  <si>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</si>
  <si>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</si>
  <si>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</si>
  <si>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</si>
  <si>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</si>
  <si>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</si>
  <si>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</si>
  <si>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</si>
  <si>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</si>
  <si>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</si>
  <si>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</si>
  <si>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</si>
  <si>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</si>
  <si>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</si>
  <si>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</si>
  <si>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</si>
  <si>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</si>
  <si>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</si>
  <si>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</si>
  <si>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</si>
  <si>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</si>
  <si>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</si>
  <si>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</si>
  <si>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</si>
  <si>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</si>
  <si>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</si>
  <si>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</si>
  <si>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</si>
  <si>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</si>
  <si>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</si>
  <si>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</si>
  <si>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</si>
  <si>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</si>
  <si>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</si>
  <si>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</si>
  <si>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</si>
  <si>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</si>
  <si>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</si>
  <si>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</si>
  <si>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</si>
  <si>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</si>
  <si>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</si>
  <si>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</si>
  <si>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</si>
  <si>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</si>
  <si>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</si>
  <si>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</si>
  <si>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</si>
  <si>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</si>
  <si>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</si>
  <si>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</si>
  <si>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</si>
  <si>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</si>
  <si>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</si>
  <si>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</si>
  <si>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</si>
  <si>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</si>
  <si>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</si>
  <si>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</si>
  <si>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</si>
  <si>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</si>
  <si>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</si>
  <si>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</si>
  <si>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</si>
  <si>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</si>
  <si>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</si>
  <si>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</si>
  <si>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</si>
  <si>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</si>
  <si>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</si>
  <si>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</si>
  <si>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</si>
  <si>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</si>
  <si>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</si>
  <si>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</si>
  <si>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</si>
  <si>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</si>
  <si>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</si>
  <si>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</si>
  <si>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</si>
  <si>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</si>
  <si>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</si>
  <si>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</si>
  <si>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</si>
  <si>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</si>
  <si>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</si>
  <si>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</si>
  <si>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</si>
  <si>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</si>
  <si>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</si>
  <si>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</si>
  <si>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</si>
  <si>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</si>
  <si>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</si>
  <si>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</si>
  <si>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</si>
  <si>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</si>
  <si>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</si>
  <si>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</si>
  <si>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</si>
  <si>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</si>
  <si>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</si>
  <si>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</si>
  <si>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</si>
  <si>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</si>
  <si>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</si>
  <si>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</si>
  <si>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</si>
  <si>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</si>
  <si>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</si>
  <si>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</si>
  <si>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</si>
  <si>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</si>
  <si>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</si>
  <si>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</si>
  <si>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</si>
  <si>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</si>
  <si>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</si>
  <si>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</si>
  <si>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</si>
  <si>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</si>
  <si>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</si>
  <si>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</si>
  <si>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</si>
  <si>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</si>
  <si>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</si>
  <si>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</si>
  <si>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</si>
  <si>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</si>
  <si>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</si>
  <si>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</si>
  <si>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</si>
  <si>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</si>
  <si>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</si>
  <si>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</si>
  <si>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</si>
  <si>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</si>
  <si>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</si>
  <si>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</si>
  <si>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</si>
  <si>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</si>
  <si>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</si>
  <si>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</si>
  <si>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</si>
  <si>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</si>
  <si>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</si>
  <si>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</si>
  <si>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</si>
  <si>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</si>
  <si>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</si>
  <si>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</si>
  <si>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</si>
  <si>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</si>
  <si>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</si>
  <si>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</si>
  <si>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</si>
  <si>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</si>
  <si>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</si>
  <si>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</si>
  <si>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</si>
  <si>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</si>
  <si>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</si>
  <si>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</si>
  <si>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</si>
  <si>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</si>
  <si>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</si>
  <si>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</si>
  <si>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</si>
  <si>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</si>
  <si>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</si>
  <si>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</si>
  <si>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</si>
  <si>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</si>
  <si>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</si>
  <si>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</si>
  <si>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</si>
  <si>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</si>
  <si>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</si>
  <si>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</si>
  <si>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</si>
  <si>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</si>
  <si>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</si>
  <si>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</si>
  <si>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</si>
  <si>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</si>
  <si>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</si>
  <si>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</si>
  <si>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</si>
  <si>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</si>
  <si>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</si>
  <si>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</si>
  <si>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</si>
  <si>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</si>
  <si>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</si>
  <si>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</si>
  <si>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</si>
  <si>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</si>
  <si>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</si>
  <si>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</si>
  <si>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</si>
  <si>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</si>
  <si>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</si>
  <si>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</si>
  <si>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</si>
  <si>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</si>
  <si>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</si>
  <si>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</si>
  <si>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</si>
  <si>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</si>
  <si>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</si>
  <si>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</si>
  <si>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</si>
  <si>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</si>
  <si>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</si>
  <si>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</si>
  <si>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</si>
  <si>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</si>
  <si>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</si>
  <si>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</si>
  <si>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</si>
  <si>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</si>
  <si>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</si>
  <si>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</si>
  <si>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</si>
  <si>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</si>
  <si>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</si>
  <si>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</si>
  <si>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</si>
  <si>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</si>
  <si>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</si>
  <si>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</si>
  <si>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</si>
  <si>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</si>
  <si>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</si>
  <si>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</si>
  <si>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</si>
  <si>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</si>
  <si>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</si>
  <si>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</si>
  <si>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</si>
  <si>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</si>
  <si>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</si>
  <si>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</si>
  <si>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</si>
  <si>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</si>
  <si>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</si>
  <si>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</si>
  <si>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</si>
  <si>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</si>
  <si>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</si>
  <si>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</si>
  <si>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</si>
  <si>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</si>
  <si>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</si>
  <si>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</si>
  <si>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</si>
  <si>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</si>
  <si>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</si>
  <si>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</si>
  <si>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</si>
  <si>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</si>
  <si>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</si>
  <si>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</si>
  <si>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</si>
  <si>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</si>
  <si>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</si>
  <si>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</si>
  <si>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</si>
  <si>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</si>
  <si>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</si>
  <si>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</si>
  <si>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</si>
  <si>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</si>
  <si>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</si>
  <si>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</si>
  <si>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</si>
  <si>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</si>
  <si>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</si>
  <si>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</si>
  <si>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</si>
  <si>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</si>
  <si>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</si>
  <si>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</si>
  <si>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</si>
  <si>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</si>
  <si>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</si>
  <si>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</si>
  <si>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</si>
  <si>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</si>
  <si>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</si>
  <si>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</si>
  <si>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</si>
  <si>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</si>
  <si>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</si>
  <si>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</si>
  <si>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</si>
  <si>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</si>
  <si>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</si>
  <si>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</si>
  <si>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</si>
  <si>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</si>
  <si>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</si>
  <si>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</si>
  <si>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</si>
  <si>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</si>
  <si>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</si>
  <si>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</si>
  <si>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</si>
  <si>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</si>
  <si>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</si>
  <si>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</si>
  <si>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</si>
  <si>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</si>
  <si>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</si>
  <si>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</si>
  <si>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</si>
  <si>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</si>
  <si>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</si>
  <si>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</si>
  <si>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</si>
  <si>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</si>
  <si>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</si>
  <si>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</si>
  <si>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</si>
  <si>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</si>
  <si>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</si>
  <si>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</si>
  <si>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</si>
  <si>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</si>
  <si>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</si>
  <si>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</si>
  <si>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</si>
  <si>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</si>
  <si>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</si>
  <si>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</si>
  <si>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</si>
  <si>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</si>
  <si>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</si>
  <si>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</si>
  <si>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</si>
  <si>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</si>
  <si>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</si>
  <si>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</si>
  <si>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</si>
  <si>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</si>
  <si>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</si>
  <si>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</si>
  <si>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</si>
  <si>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</si>
  <si>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</si>
  <si>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</si>
  <si>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</si>
  <si>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</si>
  <si>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</si>
  <si>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</si>
  <si>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</si>
  <si>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</si>
  <si>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</si>
  <si>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</si>
  <si>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</si>
  <si>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</si>
  <si>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</si>
  <si>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</si>
  <si>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</si>
  <si>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</si>
  <si>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</si>
  <si>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</si>
  <si>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</si>
  <si>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</si>
  <si>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</si>
  <si>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</si>
  <si>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</si>
  <si>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</si>
  <si>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</si>
  <si>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</si>
  <si>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</si>
  <si>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</si>
  <si>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</si>
  <si>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</si>
  <si>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</si>
  <si>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</si>
  <si>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</si>
  <si>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</si>
  <si>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</si>
  <si>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</si>
  <si>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</si>
  <si>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</si>
  <si>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</si>
  <si>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</si>
  <si>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</si>
  <si>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</si>
  <si>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</si>
  <si>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</si>
  <si>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</si>
  <si>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</si>
  <si>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</si>
  <si>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</si>
  <si>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</si>
  <si>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</si>
  <si>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</si>
  <si>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</si>
  <si>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</si>
  <si>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</si>
  <si>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</si>
  <si>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</si>
  <si>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</si>
  <si>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</si>
  <si>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</si>
  <si>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</si>
  <si>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</si>
  <si>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</si>
  <si>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</si>
  <si>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</si>
  <si>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</si>
  <si>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</si>
  <si>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</si>
  <si>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</si>
  <si>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</si>
  <si>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</si>
  <si>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</si>
  <si>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</si>
  <si>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</si>
  <si>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</si>
  <si>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</si>
  <si>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</si>
  <si>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</si>
  <si>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</si>
  <si>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</si>
  <si>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</si>
  <si>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</si>
  <si>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</si>
  <si>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</si>
  <si>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</si>
  <si>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</si>
  <si>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</si>
  <si>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</si>
  <si>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</si>
  <si>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</si>
  <si>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</si>
  <si>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</si>
  <si>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</si>
  <si>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</si>
  <si>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</si>
  <si>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</si>
  <si>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</si>
  <si>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</si>
  <si>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</si>
  <si>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</si>
  <si>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</si>
  <si>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</si>
  <si>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</si>
  <si>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</si>
  <si>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</si>
  <si>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</si>
  <si>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</si>
  <si>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</si>
  <si>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</si>
  <si>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</si>
  <si>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</si>
  <si>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</si>
  <si>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</si>
  <si>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</si>
  <si>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</si>
  <si>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</si>
  <si>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</si>
  <si>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</si>
  <si>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</si>
  <si>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</si>
  <si>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</si>
  <si>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</si>
  <si>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</si>
  <si>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</si>
  <si>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</si>
  <si>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</si>
  <si>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</si>
  <si>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</si>
  <si>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</si>
  <si>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</si>
  <si>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</si>
  <si>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</si>
  <si>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</si>
  <si>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</si>
  <si>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</si>
  <si>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</si>
  <si>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</si>
  <si>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</si>
  <si>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</si>
  <si>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</si>
  <si>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</si>
  <si>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</si>
  <si>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</si>
  <si>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</si>
  <si>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</si>
  <si>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</si>
  <si>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</si>
  <si>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</si>
  <si>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</si>
  <si>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</si>
  <si>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</si>
  <si>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</si>
  <si>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</si>
  <si>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</si>
  <si>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</si>
  <si>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</si>
  <si>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</si>
  <si>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</si>
  <si>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</si>
  <si>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</si>
  <si>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</si>
  <si>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</si>
  <si>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</si>
  <si>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</si>
  <si>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</si>
  <si>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</si>
  <si>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</si>
  <si>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</si>
  <si>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</si>
  <si>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</si>
  <si>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</si>
  <si>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</si>
  <si>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</si>
  <si>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</si>
  <si>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</si>
  <si>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</si>
  <si>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</si>
  <si>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</si>
  <si>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</si>
  <si>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</si>
  <si>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</si>
  <si>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</si>
  <si>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</si>
  <si>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</si>
  <si>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</si>
  <si>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</si>
  <si>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</si>
  <si>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</si>
  <si>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</si>
  <si>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</si>
  <si>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</si>
  <si>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</si>
  <si>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</si>
  <si>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</si>
  <si>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</si>
  <si>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</si>
  <si>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</si>
  <si>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</si>
  <si>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</si>
  <si>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</si>
  <si>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</si>
  <si>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</si>
  <si>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</si>
  <si>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</si>
  <si>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</si>
  <si>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</si>
  <si>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</si>
  <si>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</si>
  <si>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</si>
  <si>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</si>
  <si>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</si>
  <si>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</si>
  <si>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</si>
  <si>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</si>
  <si>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</si>
  <si>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</si>
  <si>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</si>
  <si>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</si>
  <si>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</si>
  <si>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</si>
  <si>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</si>
  <si>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</si>
  <si>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</si>
  <si>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</si>
  <si>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</si>
  <si>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</si>
  <si>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</si>
  <si>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</si>
  <si>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</si>
  <si>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</si>
  <si>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</si>
  <si>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</si>
  <si>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</si>
  <si>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</si>
  <si>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</si>
  <si>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</si>
  <si>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</si>
  <si>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</si>
  <si>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</si>
  <si>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</si>
  <si>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</si>
  <si>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</si>
  <si>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</si>
  <si>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</si>
  <si>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</si>
  <si>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</si>
  <si>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</si>
  <si>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</si>
  <si>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</si>
  <si>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</si>
  <si>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</si>
  <si>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</si>
  <si>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</si>
  <si>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</si>
  <si>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</si>
  <si>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</si>
  <si>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</si>
  <si>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</si>
  <si>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</si>
  <si>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</si>
  <si>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</si>
  <si>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</si>
  <si>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</si>
  <si>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</si>
  <si>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</si>
  <si>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</si>
  <si>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</si>
  <si>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</si>
  <si>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</si>
  <si>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</si>
  <si>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</si>
  <si>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</si>
  <si>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</si>
  <si>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</si>
  <si>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</si>
  <si>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</si>
  <si>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</si>
  <si>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</si>
  <si>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</si>
  <si>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</si>
  <si>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</si>
  <si>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</si>
  <si>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</si>
  <si>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</si>
  <si>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</si>
  <si>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</si>
  <si>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</si>
  <si>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</si>
  <si>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</si>
  <si>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</si>
  <si>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</si>
  <si>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</si>
  <si>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</si>
  <si>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</si>
  <si>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</si>
  <si>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</si>
  <si>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</si>
  <si>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</si>
  <si>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</si>
  <si>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</si>
  <si>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</si>
  <si>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</si>
  <si>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</si>
  <si>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</si>
  <si>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</si>
  <si>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</si>
  <si>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</si>
  <si>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</si>
  <si>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</si>
  <si>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</si>
  <si>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</si>
  <si>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</si>
  <si>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</si>
  <si>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</si>
  <si>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</si>
  <si>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</si>
  <si>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</si>
  <si>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</si>
  <si>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</si>
  <si>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</si>
  <si>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</si>
  <si>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</si>
  <si>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</si>
  <si>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</si>
  <si>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</si>
  <si>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</si>
  <si>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</si>
  <si>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</si>
  <si>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</si>
  <si>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</si>
  <si>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</si>
  <si>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</si>
  <si>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</si>
  <si>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</si>
  <si>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</si>
  <si>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</si>
  <si>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</si>
  <si>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</si>
  <si>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</si>
  <si>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</si>
  <si>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</si>
  <si>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</si>
  <si>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</si>
  <si>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</si>
  <si>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</si>
  <si>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</si>
  <si>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</si>
  <si>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</si>
  <si>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</si>
  <si>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</si>
  <si>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</si>
  <si>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</si>
  <si>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</si>
  <si>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</si>
  <si>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</si>
  <si>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</si>
  <si>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</si>
  <si>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</si>
  <si>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</si>
  <si>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</si>
  <si>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</si>
  <si>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</si>
  <si>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</si>
  <si>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</si>
  <si>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</si>
  <si>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</si>
  <si>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</si>
  <si>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</si>
  <si>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</si>
  <si>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</si>
  <si>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</si>
  <si>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</si>
  <si>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</si>
  <si>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</si>
  <si>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</si>
  <si>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</si>
  <si>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</si>
  <si>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</si>
  <si>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</si>
  <si>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</si>
  <si>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</si>
  <si>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</si>
  <si>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</si>
  <si>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</si>
  <si>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</si>
  <si>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</si>
  <si>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</si>
  <si>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</si>
  <si>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</si>
  <si>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</si>
  <si>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</si>
  <si>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</si>
  <si>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</si>
  <si>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</si>
  <si>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</si>
  <si>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</si>
  <si>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</si>
  <si>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</si>
  <si>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</si>
  <si>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</si>
  <si>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</si>
  <si>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</si>
  <si>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</si>
  <si>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</si>
  <si>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</si>
  <si>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</si>
  <si>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</si>
  <si>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</si>
  <si>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</si>
  <si>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</si>
  <si>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</si>
  <si>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</si>
  <si>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</si>
  <si>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</si>
  <si>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</si>
  <si>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</si>
  <si>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</si>
  <si>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</si>
  <si>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</si>
  <si>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</si>
  <si>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</si>
  <si>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</si>
  <si>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</si>
  <si>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</si>
  <si>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</si>
  <si>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</si>
  <si>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</si>
  <si>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</si>
  <si>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</si>
  <si>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</si>
  <si>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</si>
  <si>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</si>
  <si>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</si>
  <si>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</si>
  <si>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</si>
  <si>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</si>
  <si>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</si>
  <si>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</si>
  <si>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</si>
  <si>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</si>
  <si>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</si>
  <si>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</si>
  <si>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</si>
  <si>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</si>
  <si>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</si>
  <si>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</si>
  <si>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</si>
  <si>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</si>
  <si>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</si>
  <si>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</si>
  <si>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</si>
  <si>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</si>
  <si>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</si>
  <si>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</si>
  <si>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</si>
  <si>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</si>
  <si>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</si>
  <si>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</si>
  <si>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</si>
  <si>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</si>
  <si>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</si>
  <si>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</si>
  <si>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</si>
  <si>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</si>
  <si>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</si>
  <si>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</si>
  <si>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</si>
  <si>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</si>
  <si>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</si>
  <si>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</si>
  <si>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</si>
  <si>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</si>
  <si>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</si>
  <si>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</si>
  <si>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</si>
  <si>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</si>
  <si>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</si>
  <si>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</si>
  <si>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</si>
  <si>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</si>
  <si>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</si>
  <si>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</si>
  <si>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</si>
  <si>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</si>
  <si>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</si>
  <si>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</si>
  <si>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</si>
  <si>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</si>
  <si>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</si>
  <si>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</si>
  <si>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</si>
  <si>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</si>
  <si>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</si>
  <si>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</si>
  <si>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</si>
  <si>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</si>
  <si>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</si>
  <si>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</si>
  <si>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</si>
  <si>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</si>
  <si>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</si>
  <si>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</si>
  <si>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</si>
  <si>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</si>
  <si>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</si>
  <si>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</si>
  <si>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</si>
  <si>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</si>
  <si>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</si>
  <si>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</si>
  <si>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</si>
  <si>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</si>
  <si>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</si>
  <si>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</si>
  <si>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</si>
  <si>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</si>
  <si>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</si>
  <si>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</si>
  <si>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</si>
  <si>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</si>
  <si>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</si>
  <si>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</si>
  <si>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</si>
  <si>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</si>
  <si>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</si>
  <si>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</si>
  <si>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</si>
  <si>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</si>
  <si>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</si>
  <si>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</si>
  <si>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</si>
  <si>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</si>
  <si>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</si>
  <si>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</si>
  <si>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</si>
  <si>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</si>
  <si>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</si>
  <si>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</si>
  <si>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</si>
  <si>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</si>
  <si>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</si>
  <si>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</si>
  <si>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</si>
  <si>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</si>
  <si>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</si>
  <si>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</si>
  <si>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</si>
  <si>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</si>
  <si>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</si>
  <si>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</si>
  <si>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</si>
  <si>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</si>
  <si>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</si>
  <si>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</si>
  <si>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</si>
  <si>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</si>
  <si>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</si>
  <si>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</si>
  <si>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</si>
  <si>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</si>
  <si>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</si>
  <si>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</si>
  <si>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</si>
  <si>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</si>
  <si>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</si>
  <si>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</si>
  <si>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</si>
  <si>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</si>
  <si>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</si>
  <si>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</si>
  <si>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</si>
  <si>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</si>
  <si>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</si>
  <si>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</si>
  <si>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</si>
  <si>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</si>
  <si>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</si>
  <si>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</si>
  <si>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</si>
  <si>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</si>
  <si>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</si>
  <si>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</si>
  <si>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</si>
  <si>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</si>
  <si>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</si>
  <si>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</si>
  <si>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</si>
  <si>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</si>
  <si>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</si>
  <si>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</si>
  <si>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</si>
  <si>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</si>
  <si>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</si>
  <si>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</si>
  <si>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</si>
  <si>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</si>
  <si>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</si>
  <si>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</si>
  <si>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</si>
  <si>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</si>
  <si>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</si>
  <si>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</si>
  <si>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</si>
  <si>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</si>
  <si>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</si>
  <si>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</si>
  <si>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</si>
  <si>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</si>
  <si>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</si>
  <si>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</si>
  <si>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</si>
  <si>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</si>
  <si>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</si>
  <si>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</si>
  <si>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</si>
  <si>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</si>
  <si>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</si>
  <si>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</si>
  <si>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</si>
  <si>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</si>
  <si>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</si>
  <si>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</si>
  <si>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</si>
  <si>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</si>
  <si>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</si>
  <si>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</si>
  <si>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</si>
  <si>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</si>
  <si>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</si>
  <si>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</si>
  <si>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</si>
  <si>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</si>
  <si>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</si>
  <si>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</si>
  <si>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</si>
  <si>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</si>
  <si>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</si>
  <si>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</si>
  <si>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</si>
  <si>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</si>
  <si>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</si>
  <si>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</si>
  <si>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</si>
  <si>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</si>
  <si>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</si>
  <si>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</si>
  <si>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</si>
  <si>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</si>
  <si>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</si>
  <si>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</si>
  <si>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</si>
  <si>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</si>
  <si>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</si>
  <si>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</si>
  <si>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</si>
  <si>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</si>
  <si>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</si>
  <si>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</si>
  <si>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</si>
  <si>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</si>
  <si>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</si>
  <si>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</si>
  <si>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</si>
  <si>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</si>
  <si>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</si>
  <si>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</si>
  <si>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</si>
  <si>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</si>
  <si>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</si>
  <si>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</si>
  <si>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</si>
  <si>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</si>
  <si>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</si>
  <si>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</si>
  <si>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</si>
  <si>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</si>
  <si>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</si>
  <si>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</si>
  <si>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</si>
  <si>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</si>
  <si>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</si>
  <si>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</si>
  <si>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</si>
  <si>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</si>
  <si>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</si>
  <si>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</si>
  <si>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</si>
  <si>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</si>
  <si>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</si>
  <si>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</si>
  <si>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</si>
  <si>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</si>
  <si>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</si>
  <si>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</si>
  <si>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</si>
  <si>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</si>
  <si>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</si>
  <si>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</si>
  <si>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</si>
  <si>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</si>
  <si>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</si>
  <si>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</si>
  <si>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</si>
  <si>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</si>
  <si>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</si>
  <si>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</si>
  <si>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</si>
  <si>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</si>
  <si>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</si>
  <si>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</si>
  <si>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</si>
  <si>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</si>
  <si>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</si>
  <si>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</si>
  <si>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</si>
  <si>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</si>
  <si>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</si>
  <si>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</si>
  <si>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</si>
  <si>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</si>
  <si>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</si>
  <si>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</si>
  <si>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</si>
  <si>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</si>
  <si>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</si>
  <si>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</si>
  <si>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</si>
  <si>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</si>
  <si>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</si>
  <si>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</si>
  <si>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</si>
  <si>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</si>
  <si>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</si>
  <si>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</si>
  <si>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</si>
  <si>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</si>
  <si>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</si>
  <si>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</si>
  <si>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</si>
  <si>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</si>
  <si>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</si>
  <si>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</si>
  <si>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</si>
  <si>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</si>
  <si>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</si>
  <si>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</si>
  <si>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</si>
  <si>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</si>
  <si>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</si>
  <si>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</si>
  <si>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</si>
  <si>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</si>
  <si>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</si>
  <si>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</si>
  <si>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</si>
  <si>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</si>
  <si>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</si>
  <si>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</si>
  <si>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</si>
  <si>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</si>
  <si>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</si>
  <si>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</si>
  <si>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</si>
  <si>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</si>
  <si>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</si>
  <si>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</si>
  <si>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</si>
  <si>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</si>
  <si>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</si>
  <si>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</si>
  <si>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</si>
  <si>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</si>
  <si>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</si>
  <si>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</si>
  <si>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</si>
  <si>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</si>
  <si>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</si>
  <si>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</si>
  <si>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</si>
  <si>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</si>
  <si>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</si>
  <si>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</si>
  <si>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</si>
  <si>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</si>
  <si>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</si>
  <si>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</si>
  <si>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</si>
  <si>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</si>
  <si>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</si>
  <si>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</si>
  <si>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</si>
  <si>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</si>
  <si>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</si>
  <si>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</si>
  <si>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</si>
  <si>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</si>
  <si>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</si>
  <si>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</si>
  <si>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</si>
  <si>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</si>
  <si>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</si>
  <si>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</si>
  <si>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</si>
  <si>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</si>
  <si>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</si>
  <si>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</si>
  <si>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</si>
  <si>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</si>
  <si>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</si>
  <si>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</si>
  <si>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</si>
  <si>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</si>
  <si>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</si>
  <si>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</si>
  <si>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</si>
  <si>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</si>
  <si>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</si>
  <si>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</si>
  <si>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</si>
  <si>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</si>
  <si>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</si>
  <si>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</si>
  <si>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</si>
  <si>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</si>
  <si>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</si>
  <si>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</si>
  <si>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</si>
  <si>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</si>
  <si>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</si>
  <si>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</si>
  <si>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</si>
  <si>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</si>
  <si>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</si>
  <si>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</si>
  <si>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</si>
  <si>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</si>
  <si>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</si>
  <si>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</si>
  <si>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</si>
  <si>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</si>
  <si>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</si>
  <si>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</si>
  <si>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</si>
  <si>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</si>
  <si>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</si>
  <si>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</si>
  <si>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</si>
  <si>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</si>
  <si>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</si>
  <si>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</si>
  <si>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</si>
  <si>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</si>
  <si>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</si>
  <si>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</si>
  <si>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</si>
  <si>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</si>
  <si>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</si>
  <si>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</si>
  <si>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</si>
  <si>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</si>
  <si>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</si>
  <si>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</si>
  <si>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</si>
  <si>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</si>
  <si>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</si>
  <si>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</si>
  <si>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</si>
  <si>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</si>
  <si>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</si>
  <si>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</si>
  <si>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</si>
  <si>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</si>
  <si>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</si>
  <si>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</si>
  <si>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</si>
  <si>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</si>
  <si>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</si>
  <si>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</si>
  <si>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</si>
  <si>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</si>
  <si>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</si>
  <si>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</si>
  <si>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</si>
  <si>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</si>
  <si>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</si>
  <si>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</si>
  <si>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</si>
  <si>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</si>
  <si>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</si>
  <si>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</si>
  <si>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</si>
  <si>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</si>
  <si>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</si>
  <si>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</si>
  <si>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</si>
  <si>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</si>
  <si>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</si>
  <si>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</si>
  <si>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</si>
  <si>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</si>
  <si>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</si>
  <si>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</si>
  <si>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</si>
  <si>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</si>
  <si>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</si>
  <si>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</si>
  <si>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</si>
  <si>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</si>
  <si>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</si>
  <si>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</si>
  <si>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</si>
  <si>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</si>
  <si>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</si>
  <si>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</si>
  <si>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</si>
  <si>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</si>
  <si>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</si>
  <si>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</si>
  <si>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</si>
  <si>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</si>
  <si>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</si>
  <si>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</si>
  <si>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</si>
  <si>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</si>
  <si>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</si>
  <si>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</si>
  <si>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</si>
  <si>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</si>
  <si>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</si>
  <si>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</si>
  <si>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</si>
  <si>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</si>
  <si>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</si>
  <si>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</si>
  <si>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</si>
  <si>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</si>
  <si>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</si>
  <si>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</si>
  <si>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</si>
  <si>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</si>
  <si>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</si>
  <si>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</si>
  <si>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</si>
  <si>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</si>
  <si>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</si>
  <si>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</si>
  <si>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</si>
  <si>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</si>
  <si>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</si>
  <si>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</si>
  <si>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</si>
  <si>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</si>
  <si>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</si>
  <si>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</si>
  <si>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</si>
  <si>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</si>
  <si>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</si>
  <si>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</si>
  <si>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</si>
  <si>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</si>
  <si>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</si>
  <si>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</si>
  <si>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</si>
  <si>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</si>
  <si>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</si>
  <si>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</si>
  <si>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</si>
  <si>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</si>
  <si>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</si>
  <si>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</si>
  <si>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</si>
  <si>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</si>
  <si>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</si>
  <si>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</si>
  <si>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</si>
  <si>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</si>
  <si>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</si>
  <si>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</si>
  <si>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</si>
  <si>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</si>
  <si>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</si>
  <si>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</si>
  <si>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</si>
  <si>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</si>
  <si>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</si>
  <si>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</si>
  <si>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</si>
  <si>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</si>
  <si>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</si>
  <si>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</si>
  <si>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</si>
  <si>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</si>
  <si>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</si>
  <si>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</si>
  <si>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</si>
  <si>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</si>
  <si>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</si>
  <si>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</si>
  <si>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</si>
  <si>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</si>
  <si>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</si>
  <si>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</si>
  <si>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</si>
  <si>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</si>
  <si>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</si>
  <si>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</si>
  <si>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</si>
  <si>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</si>
  <si>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</si>
  <si>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</si>
  <si>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</si>
  <si>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</si>
  <si>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</si>
  <si>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</si>
  <si>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</si>
  <si>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</si>
  <si>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</si>
  <si>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</si>
  <si>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</si>
  <si>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</si>
  <si>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</si>
  <si>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</si>
  <si>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</si>
  <si>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</si>
  <si>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</si>
  <si>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</si>
  <si>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</si>
  <si>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</si>
  <si>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</si>
  <si>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</si>
  <si>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</si>
  <si>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</si>
  <si>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</si>
  <si>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</si>
  <si>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</si>
  <si>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</si>
  <si>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</si>
  <si>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</si>
  <si>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</si>
  <si>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</si>
  <si>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</si>
  <si>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</si>
  <si>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</si>
  <si>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</si>
  <si>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</si>
  <si>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</si>
  <si>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</si>
  <si>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</si>
  <si>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</si>
  <si>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</si>
  <si>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</si>
  <si>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</si>
  <si>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</si>
  <si>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</si>
  <si>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</si>
  <si>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</si>
  <si>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</si>
  <si>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</si>
  <si>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</si>
  <si>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</si>
  <si>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</si>
  <si>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</si>
  <si>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</si>
  <si>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</si>
  <si>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</si>
  <si>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</si>
  <si>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</si>
  <si>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</si>
  <si>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</si>
  <si>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</si>
  <si>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</si>
  <si>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</si>
  <si>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</si>
  <si>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</si>
  <si>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</si>
  <si>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</si>
  <si>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</si>
  <si>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</si>
  <si>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</si>
  <si>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</si>
  <si>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</si>
  <si>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</si>
  <si>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</si>
  <si>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</si>
  <si>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</si>
  <si>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</si>
  <si>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</si>
  <si>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</si>
  <si>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</si>
  <si>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</si>
  <si>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</si>
  <si>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</si>
  <si>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</si>
  <si>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</si>
  <si>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</si>
  <si>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</si>
  <si>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</si>
  <si>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</si>
  <si>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</si>
  <si>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</si>
  <si>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</si>
  <si>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</si>
  <si>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</si>
  <si>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</si>
  <si>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</si>
  <si>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</si>
  <si>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</si>
  <si>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</si>
  <si>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</si>
  <si>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</si>
  <si>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</si>
  <si>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</si>
  <si>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</si>
  <si>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</si>
  <si>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</si>
  <si>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</si>
  <si>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</si>
  <si>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</si>
  <si>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</si>
  <si>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</si>
  <si>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</si>
  <si>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</si>
  <si>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</si>
  <si>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</si>
  <si>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</si>
  <si>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</si>
  <si>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</si>
  <si>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</si>
  <si>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</si>
  <si>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</si>
  <si>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</si>
  <si>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</si>
  <si>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</si>
  <si>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</si>
  <si>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</si>
  <si>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</si>
  <si>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</si>
  <si>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</si>
  <si>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</si>
  <si>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</si>
  <si>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</si>
  <si>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</si>
  <si>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</si>
  <si>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</si>
  <si>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</si>
  <si>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</si>
  <si>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</si>
  <si>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</si>
  <si>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</si>
  <si>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</si>
  <si>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</si>
  <si>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</si>
  <si>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</si>
  <si>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</si>
  <si>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</si>
  <si>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</si>
  <si>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</si>
  <si>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</si>
  <si>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</si>
  <si>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</si>
  <si>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</si>
  <si>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</si>
  <si>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</si>
  <si>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</si>
  <si>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</si>
  <si>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</si>
  <si>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</si>
  <si>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</si>
  <si>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</si>
  <si>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</si>
  <si>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</si>
  <si>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</si>
  <si>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</si>
  <si>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</si>
  <si>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</si>
  <si>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</si>
  <si>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</si>
  <si>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</si>
  <si>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</si>
  <si>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</si>
  <si>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</si>
  <si>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</si>
  <si>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</si>
  <si>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</si>
  <si>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</si>
  <si>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</si>
  <si>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</si>
  <si>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</si>
  <si>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</si>
  <si>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</si>
  <si>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</si>
  <si>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</si>
  <si>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</si>
  <si>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</si>
  <si>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</si>
  <si>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</si>
  <si>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</si>
  <si>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</si>
  <si>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</si>
  <si>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</si>
  <si>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</si>
  <si>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</si>
  <si>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</si>
  <si>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</si>
  <si>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</si>
  <si>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</si>
  <si>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</si>
  <si>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</si>
  <si>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</si>
  <si>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</si>
  <si>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</si>
  <si>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</si>
  <si>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</si>
  <si>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</si>
  <si>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</si>
  <si>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</si>
  <si>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</si>
  <si>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</si>
  <si>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</si>
  <si>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</si>
  <si>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</si>
  <si>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</si>
  <si>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</si>
  <si>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</si>
  <si>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</si>
  <si>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</si>
  <si>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</si>
  <si>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</si>
  <si>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</si>
  <si>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</si>
  <si>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</si>
  <si>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</si>
  <si>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</si>
  <si>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</si>
  <si>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</si>
  <si>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</si>
  <si>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</si>
  <si>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</si>
  <si>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</si>
  <si>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</si>
  <si>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</si>
  <si>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</si>
  <si>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</si>
  <si>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</si>
  <si>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</si>
  <si>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</si>
  <si>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</si>
  <si>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</si>
  <si>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</si>
  <si>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</si>
  <si>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</si>
  <si>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</si>
  <si>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</si>
  <si>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</si>
  <si>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</si>
  <si>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</si>
  <si>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</si>
  <si>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</si>
  <si>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</si>
  <si>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</si>
  <si>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</si>
  <si>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</si>
  <si>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</si>
  <si>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</si>
  <si>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</si>
  <si>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</si>
  <si>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</si>
  <si>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</si>
  <si>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</si>
  <si>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</si>
  <si>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</si>
  <si>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</si>
  <si>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</si>
  <si>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</si>
  <si>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</si>
  <si>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</si>
  <si>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</si>
  <si>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</si>
  <si>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</si>
  <si>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</si>
  <si>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</si>
  <si>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</si>
  <si>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</si>
  <si>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</si>
  <si>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</si>
  <si>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</si>
  <si>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</si>
  <si>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</si>
  <si>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</si>
  <si>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</si>
  <si>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</si>
  <si>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</si>
  <si>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</si>
  <si>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</si>
  <si>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</si>
  <si>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</si>
  <si>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</si>
  <si>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</si>
  <si>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</si>
  <si>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</si>
  <si>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</si>
  <si>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</si>
  <si>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</si>
  <si>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</si>
  <si>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</si>
  <si>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</si>
  <si>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</si>
  <si>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</si>
  <si>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</si>
  <si>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</si>
  <si>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</si>
  <si>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</si>
  <si>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</si>
  <si>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</si>
  <si>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</si>
  <si>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</si>
  <si>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</si>
  <si>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</si>
  <si>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</si>
  <si>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</si>
  <si>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</si>
  <si>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</si>
  <si>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</si>
  <si>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</si>
  <si>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</si>
  <si>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</si>
  <si>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</si>
  <si>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</si>
  <si>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</si>
  <si>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</si>
  <si>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</si>
  <si>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</si>
  <si>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</si>
  <si>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</si>
  <si>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</si>
  <si>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</si>
  <si>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</si>
  <si>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</si>
  <si>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</si>
  <si>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</si>
  <si>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</si>
  <si>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</si>
  <si>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</si>
  <si>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</si>
  <si>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</si>
  <si>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</si>
  <si>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</si>
  <si>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</si>
  <si>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</si>
  <si>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</si>
  <si>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</si>
  <si>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</si>
  <si>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</si>
  <si>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</si>
  <si>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</si>
  <si>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</si>
  <si>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</si>
  <si>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</si>
  <si>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</si>
  <si>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</si>
  <si>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</si>
  <si>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</si>
  <si>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</si>
  <si>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</si>
  <si>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</si>
  <si>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</si>
  <si>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</si>
  <si>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</si>
  <si>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</si>
  <si>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</si>
  <si>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</si>
  <si>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</si>
  <si>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</si>
  <si>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</si>
  <si>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</si>
  <si>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</si>
  <si>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</si>
  <si>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</si>
  <si>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</si>
  <si>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</si>
  <si>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</si>
  <si>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</si>
  <si>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</si>
  <si>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</si>
  <si>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</si>
  <si>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</si>
  <si>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</si>
  <si>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</si>
  <si>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</si>
  <si>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</si>
  <si>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</si>
  <si>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</si>
  <si>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</si>
  <si>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</si>
  <si>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</si>
  <si>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</si>
  <si>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</si>
  <si>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</si>
  <si>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</si>
  <si>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</si>
  <si>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</si>
  <si>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</si>
  <si>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</si>
  <si>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</si>
  <si>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</si>
  <si>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</si>
  <si>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</si>
  <si>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</si>
  <si>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</si>
  <si>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</si>
  <si>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</si>
  <si>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</si>
  <si>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</si>
  <si>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</si>
  <si>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</si>
  <si>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</si>
  <si>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</si>
  <si>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</si>
  <si>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</si>
  <si>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</si>
  <si>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</si>
  <si>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</si>
  <si>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</si>
  <si>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</si>
  <si>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</si>
  <si>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</si>
  <si>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</si>
  <si>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</si>
  <si>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</si>
  <si>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</si>
  <si>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</si>
  <si>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</si>
  <si>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</si>
  <si>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</si>
  <si>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</si>
  <si>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</si>
  <si>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</si>
  <si>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</si>
  <si>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</si>
  <si>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</si>
  <si>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</si>
  <si>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</si>
  <si>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</si>
  <si>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</si>
  <si>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</si>
  <si>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</si>
  <si>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</si>
  <si>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</si>
  <si>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</si>
  <si>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</si>
  <si>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</si>
  <si>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</si>
  <si>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</si>
  <si>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</si>
  <si>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</si>
  <si>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</si>
  <si>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</si>
  <si>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</si>
  <si>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</si>
  <si>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</si>
  <si>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</si>
  <si>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</si>
  <si>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</si>
  <si>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</si>
  <si>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</si>
  <si>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</si>
  <si>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</si>
  <si>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</si>
  <si>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</si>
  <si>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</si>
  <si>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</si>
  <si>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</si>
  <si>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</si>
  <si>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</si>
  <si>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</si>
  <si>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</si>
  <si>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</si>
  <si>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</si>
  <si>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</si>
  <si>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</si>
  <si>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</si>
  <si>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</si>
  <si>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</si>
  <si>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</si>
  <si>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</si>
  <si>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</si>
  <si>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</si>
  <si>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</si>
  <si>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</si>
  <si>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</si>
  <si>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</si>
  <si>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</si>
  <si>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</si>
  <si>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</si>
  <si>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</si>
  <si>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</si>
  <si>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</si>
  <si>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</si>
  <si>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</si>
  <si>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</si>
  <si>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</si>
  <si>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</si>
  <si>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</si>
  <si>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</si>
  <si>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</si>
  <si>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</si>
  <si>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</si>
  <si>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</si>
  <si>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</si>
  <si>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</si>
  <si>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</si>
  <si>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</si>
  <si>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</si>
  <si>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</si>
  <si>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</si>
  <si>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</si>
  <si>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</si>
  <si>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</si>
  <si>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</si>
  <si>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</si>
  <si>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</si>
  <si>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</si>
  <si>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</si>
  <si>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</si>
  <si>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</si>
  <si>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</si>
  <si>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</si>
  <si>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</si>
  <si>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</si>
  <si>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</si>
  <si>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</si>
  <si>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</si>
  <si>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</si>
  <si>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</si>
  <si>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</si>
  <si>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</si>
  <si>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</si>
  <si>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</si>
  <si>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</si>
  <si>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</si>
  <si>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</si>
  <si>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</si>
  <si>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</si>
  <si>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</si>
  <si>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</si>
  <si>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</si>
  <si>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</si>
  <si>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</si>
  <si>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</si>
  <si>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</si>
  <si>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</si>
  <si>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</si>
  <si>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</si>
  <si>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</si>
  <si>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</si>
  <si>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</si>
  <si>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</si>
  <si>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</si>
  <si>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</si>
  <si>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</si>
  <si>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</si>
  <si>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</si>
  <si>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</si>
  <si>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</si>
  <si>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</si>
  <si>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</si>
  <si>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</si>
  <si>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</si>
  <si>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</si>
  <si>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</si>
  <si>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</si>
  <si>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</si>
  <si>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</si>
  <si>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</si>
  <si>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</si>
  <si>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</si>
  <si>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</si>
  <si>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</si>
  <si>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</si>
  <si>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</si>
  <si>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</si>
  <si>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</si>
  <si>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</si>
  <si>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</si>
  <si>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</si>
  <si>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</si>
  <si>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</si>
  <si>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</si>
  <si>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</si>
  <si>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</si>
  <si>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</si>
  <si>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</si>
  <si>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</si>
  <si>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</si>
  <si>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</si>
  <si>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</si>
  <si>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</si>
  <si>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</si>
  <si>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</si>
  <si>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</si>
  <si>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</si>
  <si>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</si>
  <si>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</si>
  <si>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</si>
  <si>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</si>
  <si>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</si>
  <si>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</si>
  <si>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</si>
  <si>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</si>
  <si>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</si>
  <si>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</si>
  <si>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</si>
  <si>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</si>
  <si>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</si>
  <si>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</si>
  <si>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</si>
  <si>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</si>
  <si>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</si>
  <si>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</si>
  <si>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</si>
  <si>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</si>
  <si>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</si>
  <si>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</si>
  <si>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</si>
  <si>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</si>
  <si>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</si>
  <si>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</si>
  <si>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</si>
  <si>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</si>
  <si>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</si>
  <si>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</si>
  <si>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</si>
  <si>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</si>
  <si>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</si>
  <si>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</si>
  <si>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</si>
  <si>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</si>
  <si>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</si>
  <si>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</si>
  <si>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</si>
  <si>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</si>
  <si>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</si>
  <si>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</si>
  <si>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</si>
  <si>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</si>
  <si>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</si>
  <si>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</si>
  <si>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</si>
  <si>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</si>
  <si>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</si>
  <si>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</si>
  <si>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</si>
  <si>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</si>
  <si>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</si>
  <si>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</si>
  <si>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</si>
  <si>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</si>
  <si>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</si>
  <si>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</si>
  <si>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</si>
  <si>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</si>
  <si>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</si>
  <si>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</si>
  <si>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</si>
  <si>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</si>
  <si>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</si>
  <si>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</si>
  <si>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</si>
  <si>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</si>
  <si>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</si>
  <si>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</si>
  <si>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</si>
  <si>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</si>
  <si>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</si>
  <si>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</si>
  <si>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</si>
  <si>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</si>
  <si>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</si>
  <si>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</si>
  <si>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</si>
  <si>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</si>
  <si>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</si>
  <si>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</si>
  <si>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</si>
  <si>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</si>
  <si>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</si>
  <si>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</si>
  <si>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</si>
  <si>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</si>
  <si>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</si>
  <si>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</si>
  <si>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</si>
  <si>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</si>
  <si>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</si>
  <si>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</si>
  <si>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</si>
  <si>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</si>
  <si>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</si>
  <si>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</si>
  <si>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</si>
  <si>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</si>
  <si>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</si>
  <si>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</si>
  <si>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</si>
  <si>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</si>
  <si>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</si>
  <si>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</si>
  <si>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</si>
  <si>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</si>
  <si>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</si>
  <si>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</si>
  <si>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</si>
  <si>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</si>
  <si>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</si>
  <si>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</si>
  <si>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</si>
  <si>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</si>
  <si>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</si>
  <si>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</si>
  <si>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</si>
  <si>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</si>
  <si>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</si>
  <si>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</si>
  <si>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</si>
  <si>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</si>
  <si>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</si>
  <si>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</si>
  <si>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</si>
  <si>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</si>
  <si>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</si>
  <si>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</si>
  <si>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</si>
  <si>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</si>
  <si>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</si>
  <si>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</si>
  <si>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</si>
  <si>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</si>
  <si>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</si>
  <si>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</si>
  <si>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</si>
  <si>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</si>
  <si>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</si>
  <si>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</si>
  <si>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</si>
  <si>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</si>
  <si>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</si>
  <si>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</si>
  <si>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</si>
  <si>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</si>
  <si>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</si>
  <si>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</si>
  <si>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</si>
  <si>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</si>
  <si>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</si>
  <si>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</si>
  <si>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</si>
  <si>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</si>
  <si>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</si>
  <si>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</si>
  <si>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</si>
  <si>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</si>
  <si>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</si>
  <si>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</si>
  <si>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</si>
  <si>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</si>
  <si>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</si>
  <si>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</si>
  <si>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</si>
  <si>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</si>
  <si>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</si>
  <si>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</si>
  <si>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</si>
  <si>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</si>
  <si>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</si>
  <si>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</si>
  <si>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</si>
  <si>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</si>
  <si>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</si>
  <si>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</si>
  <si>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</si>
  <si>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</si>
  <si>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</si>
  <si>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</si>
  <si>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</si>
  <si>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</si>
  <si>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</si>
  <si>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</si>
  <si>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</si>
  <si>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</si>
  <si>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</si>
  <si>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</si>
  <si>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</si>
  <si>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</si>
  <si>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</si>
  <si>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</si>
  <si>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</si>
  <si>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</si>
  <si>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</si>
  <si>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</si>
  <si>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</si>
  <si>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</si>
  <si>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</si>
  <si>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</si>
  <si>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</si>
  <si>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</si>
  <si>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</si>
  <si>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</si>
  <si>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</si>
  <si>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</si>
  <si>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</si>
  <si>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</si>
  <si>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</si>
  <si>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</si>
  <si>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</si>
  <si>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</si>
  <si>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</si>
  <si>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</si>
  <si>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</si>
  <si>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</si>
  <si>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</si>
  <si>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</si>
  <si>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</si>
  <si>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</si>
  <si>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</si>
  <si>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</si>
  <si>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</si>
  <si>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</si>
  <si>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</si>
  <si>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</si>
  <si>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</si>
  <si>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</si>
  <si>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</si>
  <si>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</si>
  <si>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</si>
  <si>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</si>
  <si>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</si>
  <si>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</si>
  <si>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</si>
  <si>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</si>
  <si>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</si>
  <si>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</si>
  <si>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</si>
  <si>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</si>
  <si>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</si>
  <si>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</si>
  <si>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</si>
  <si>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</si>
  <si>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</si>
  <si>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</si>
  <si>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</si>
  <si>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</si>
  <si>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</si>
  <si>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</si>
  <si>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</si>
  <si>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</si>
  <si>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</si>
  <si>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</si>
  <si>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</si>
  <si>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</si>
  <si>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</si>
  <si>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</si>
  <si>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</si>
  <si>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</si>
  <si>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</si>
  <si>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</si>
  <si>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</si>
  <si>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</si>
  <si>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</si>
  <si>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</si>
  <si>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</si>
  <si>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</si>
  <si>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</si>
  <si>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</si>
  <si>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</si>
  <si>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</si>
  <si>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</si>
  <si>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</si>
  <si>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</si>
  <si>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</si>
  <si>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</si>
  <si>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</si>
  <si>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</si>
  <si>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</si>
  <si>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</si>
  <si>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</si>
  <si>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</si>
  <si>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</si>
  <si>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</si>
  <si>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</si>
  <si>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</si>
  <si>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</si>
  <si>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</si>
  <si>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</si>
  <si>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</si>
  <si>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</si>
  <si>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</si>
  <si>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</si>
  <si>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</si>
  <si>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</si>
  <si>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</si>
  <si>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</si>
  <si>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</si>
  <si>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</si>
  <si>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</si>
  <si>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</si>
  <si>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</si>
  <si>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</si>
  <si>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</si>
  <si>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</si>
  <si>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</si>
  <si>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</si>
  <si>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</si>
  <si>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</si>
  <si>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</si>
  <si>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</si>
  <si>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</si>
  <si>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</si>
  <si>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</si>
  <si>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</si>
  <si>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</si>
  <si>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</si>
  <si>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</si>
  <si>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</si>
  <si>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</si>
  <si>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</si>
  <si>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</si>
  <si>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</si>
  <si>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</si>
  <si>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</si>
  <si>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</si>
  <si>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</si>
  <si>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</si>
  <si>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</si>
  <si>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</si>
  <si>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</si>
  <si>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</si>
  <si>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</si>
  <si>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</si>
  <si>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</si>
  <si>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</si>
  <si>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</si>
  <si>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</si>
  <si>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</si>
  <si>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</si>
  <si>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</si>
  <si>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</si>
  <si>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</si>
  <si>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</si>
  <si>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</si>
  <si>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</si>
  <si>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</si>
  <si>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</si>
  <si>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</si>
  <si>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</si>
  <si>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</si>
  <si>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</si>
  <si>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</si>
  <si>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</si>
  <si>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</si>
  <si>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</si>
  <si>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</si>
  <si>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</si>
  <si>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</si>
  <si>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</si>
  <si>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</si>
  <si>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</si>
  <si>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</si>
  <si>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</si>
  <si>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</si>
  <si>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</si>
  <si>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</si>
  <si>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</si>
  <si>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</si>
  <si>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</si>
  <si>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</si>
  <si>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</si>
  <si>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</si>
  <si>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</si>
  <si>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</si>
  <si>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</si>
  <si>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</si>
  <si>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</si>
  <si>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</si>
  <si>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</si>
  <si>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</si>
  <si>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</si>
  <si>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</si>
  <si>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</si>
  <si>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</si>
  <si>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</si>
  <si>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</si>
  <si>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</si>
  <si>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</si>
  <si>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</si>
  <si>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</si>
  <si>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</si>
  <si>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</si>
  <si>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</si>
  <si>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</si>
  <si>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</si>
  <si>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</si>
  <si>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</si>
  <si>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</si>
  <si>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</si>
  <si>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</si>
  <si>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</si>
  <si>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</si>
  <si>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</si>
  <si>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</si>
  <si>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</si>
  <si>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</si>
  <si>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</si>
  <si>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</si>
  <si>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</si>
  <si>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</si>
  <si>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</si>
  <si>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</si>
  <si>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</si>
  <si>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</si>
  <si>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</si>
  <si>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</si>
  <si>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</si>
  <si>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</si>
  <si>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</si>
  <si>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</si>
  <si>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</si>
  <si>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</si>
  <si>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</si>
  <si>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</si>
  <si>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</si>
  <si>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</si>
  <si>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</si>
  <si>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</si>
  <si>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</si>
  <si>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</si>
  <si>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</si>
  <si>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</si>
  <si>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</si>
  <si>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</si>
  <si>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</si>
  <si>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</si>
  <si>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</si>
  <si>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</si>
  <si>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</si>
  <si>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</si>
  <si>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</si>
  <si>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</si>
  <si>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</si>
  <si>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</si>
  <si>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</si>
  <si>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</si>
  <si>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</si>
  <si>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</si>
  <si>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</si>
  <si>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</si>
  <si>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</si>
  <si>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</si>
  <si>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</si>
  <si>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</si>
  <si>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</si>
  <si>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</si>
  <si>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</si>
  <si>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</si>
  <si>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</si>
  <si>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</si>
  <si>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</si>
  <si>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</si>
  <si>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</si>
  <si>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</si>
  <si>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</si>
  <si>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</si>
  <si>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</si>
  <si>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</si>
  <si>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</si>
  <si>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</si>
  <si>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</si>
  <si>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</si>
  <si>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</si>
  <si>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</si>
  <si>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</si>
  <si>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</si>
  <si>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</si>
  <si>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</si>
  <si>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</si>
  <si>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</si>
  <si>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</si>
  <si>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</si>
  <si>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</si>
  <si>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</si>
  <si>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</si>
  <si>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</si>
  <si>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</si>
  <si>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</si>
  <si>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</si>
  <si>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</si>
  <si>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</si>
  <si>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</si>
  <si>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</si>
  <si>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</si>
  <si>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</si>
  <si>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</si>
  <si>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</si>
  <si>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</si>
  <si>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</si>
  <si>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</si>
  <si>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</si>
  <si>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</si>
  <si>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</si>
  <si>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</si>
  <si>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</si>
  <si>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</si>
  <si>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</si>
  <si>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</si>
  <si>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</si>
  <si>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</si>
  <si>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</si>
  <si>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</si>
  <si>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</si>
  <si>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</si>
  <si>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</si>
  <si>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</si>
  <si>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</si>
  <si>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</si>
  <si>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</si>
  <si>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</si>
  <si>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</si>
  <si>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</si>
  <si>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</si>
  <si>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</si>
  <si>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</si>
  <si>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</si>
  <si>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</si>
  <si>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</si>
  <si>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</si>
  <si>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</si>
  <si>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</si>
  <si>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</si>
  <si>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</si>
  <si>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</si>
  <si>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</si>
  <si>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</si>
  <si>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</si>
  <si>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</si>
  <si>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</si>
  <si>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</si>
  <si>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</si>
  <si>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</si>
  <si>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</si>
  <si>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</si>
  <si>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</si>
  <si>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</si>
  <si>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</si>
  <si>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</si>
  <si>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</si>
  <si>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</si>
  <si>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</si>
  <si>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</si>
  <si>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</si>
  <si>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</si>
  <si>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</si>
  <si>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</si>
  <si>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</si>
  <si>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</si>
  <si>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</si>
  <si>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</si>
  <si>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</si>
  <si>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</si>
  <si>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</si>
  <si>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</si>
  <si>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</si>
  <si>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</si>
  <si>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</si>
  <si>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</si>
  <si>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</si>
  <si>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</si>
  <si>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</si>
  <si>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</si>
  <si>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</si>
  <si>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</si>
  <si>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</si>
  <si>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</si>
  <si>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</si>
  <si>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</si>
  <si>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</si>
  <si>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</si>
  <si>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</si>
  <si>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</si>
  <si>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</si>
  <si>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</si>
  <si>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</si>
  <si>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</si>
  <si>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</si>
  <si>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</si>
  <si>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</si>
  <si>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</si>
  <si>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</si>
  <si>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</si>
  <si>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</si>
  <si>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</si>
  <si>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</si>
  <si>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</si>
  <si>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</si>
  <si>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</si>
  <si>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</si>
  <si>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</si>
  <si>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</si>
  <si>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</si>
  <si>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</si>
  <si>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</si>
  <si>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</si>
  <si>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</si>
  <si>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</si>
  <si>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</si>
  <si>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</si>
  <si>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</si>
  <si>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</si>
  <si>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</si>
  <si>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</si>
  <si>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</si>
  <si>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</si>
  <si>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</si>
  <si>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</si>
  <si>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</si>
  <si>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</si>
  <si>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</si>
  <si>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</si>
  <si>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</si>
  <si>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</si>
  <si>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</si>
  <si>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</si>
  <si>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</si>
  <si>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</si>
  <si>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</si>
  <si>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</si>
  <si>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</si>
  <si>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</si>
  <si>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</si>
  <si>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</si>
  <si>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</si>
  <si>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</si>
  <si>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</si>
  <si>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</si>
  <si>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</si>
  <si>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</si>
  <si>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</si>
  <si>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</si>
  <si>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</si>
  <si>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</si>
  <si>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</si>
  <si>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</si>
  <si>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</si>
  <si>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</si>
  <si>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</si>
  <si>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</si>
  <si>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</si>
  <si>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</si>
  <si>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</si>
  <si>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</si>
  <si>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</si>
  <si>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</si>
  <si>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</si>
  <si>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</si>
  <si>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</si>
  <si>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</si>
  <si>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</si>
  <si>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</si>
  <si>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</si>
  <si>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</si>
  <si>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</si>
  <si>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</si>
  <si>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</si>
  <si>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</si>
  <si>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</si>
  <si>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</si>
  <si>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</si>
  <si>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</si>
  <si>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</si>
  <si>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</si>
  <si>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</si>
  <si>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</si>
  <si>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</si>
  <si>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</si>
  <si>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</si>
  <si>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</si>
  <si>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</si>
  <si>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</si>
  <si>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</si>
  <si>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</si>
  <si>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</si>
  <si>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</si>
  <si>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</si>
  <si>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</si>
  <si>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</si>
  <si>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</si>
  <si>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</si>
  <si>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</si>
  <si>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</si>
  <si>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</si>
  <si>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</si>
  <si>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</si>
  <si>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</si>
  <si>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</si>
  <si>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</si>
  <si>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</si>
  <si>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</si>
  <si>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</si>
  <si>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</si>
  <si>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</si>
  <si>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</si>
  <si>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</si>
  <si>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</si>
  <si>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</si>
  <si>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</si>
  <si>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</si>
  <si>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</si>
  <si>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</si>
  <si>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</si>
  <si>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</si>
  <si>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</si>
  <si>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</si>
  <si>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</si>
  <si>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</si>
  <si>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</si>
  <si>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</si>
  <si>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</si>
  <si>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</si>
  <si>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</si>
  <si>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</si>
  <si>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</si>
  <si>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</si>
  <si>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</si>
  <si>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</si>
  <si>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</si>
  <si>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</si>
  <si>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</si>
  <si>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</si>
  <si>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</si>
  <si>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</si>
  <si>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</si>
  <si>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</si>
  <si>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</si>
  <si>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</si>
  <si>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</si>
  <si>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</si>
  <si>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</si>
  <si>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</si>
  <si>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</si>
  <si>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</si>
  <si>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</si>
  <si>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</si>
  <si>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</si>
  <si>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</si>
  <si>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</si>
  <si>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</si>
  <si>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</si>
  <si>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</si>
  <si>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</si>
  <si>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</si>
  <si>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</si>
  <si>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</si>
  <si>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</si>
  <si>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</si>
  <si>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</si>
  <si>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</si>
  <si>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</si>
  <si>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</si>
  <si>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</si>
  <si>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</si>
  <si>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</si>
  <si>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</si>
  <si>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</si>
  <si>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</si>
  <si>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</si>
  <si>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</si>
  <si>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</si>
  <si>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</si>
  <si>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</si>
  <si>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</si>
  <si>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</si>
  <si>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</si>
  <si>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</si>
  <si>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</si>
  <si>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</si>
  <si>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</si>
  <si>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</si>
  <si>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</si>
  <si>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</si>
  <si>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</si>
  <si>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</si>
  <si>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</si>
  <si>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</si>
  <si>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</si>
  <si>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</si>
  <si>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</si>
  <si>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</si>
  <si>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</si>
  <si>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</si>
  <si>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</si>
  <si>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</si>
  <si>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</si>
  <si>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</si>
  <si>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</si>
  <si>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</si>
  <si>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</si>
  <si>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</si>
  <si>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</si>
  <si>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</si>
  <si>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</si>
  <si>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</si>
  <si>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</si>
  <si>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</si>
  <si>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</si>
  <si>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</si>
  <si>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</si>
  <si>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</si>
  <si>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</si>
  <si>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</si>
  <si>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</si>
  <si>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</si>
  <si>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</si>
  <si>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</si>
  <si>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</si>
  <si>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</si>
  <si>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</si>
  <si>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</si>
  <si>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</si>
  <si>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</si>
  <si>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</si>
  <si>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</si>
  <si>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</si>
  <si>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</si>
  <si>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</si>
  <si>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</si>
  <si>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</si>
  <si>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</si>
  <si>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</si>
  <si>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</si>
  <si>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</si>
  <si>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</si>
  <si>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</si>
  <si>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</si>
  <si>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</si>
  <si>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</si>
  <si>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</si>
  <si>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</si>
  <si>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</si>
  <si>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</si>
  <si>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</si>
  <si>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</si>
  <si>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</si>
  <si>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</si>
  <si>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</si>
  <si>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</si>
  <si>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</si>
  <si>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</si>
  <si>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</si>
  <si>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</si>
  <si>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</si>
  <si>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</si>
  <si>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</si>
  <si>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</si>
  <si>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</si>
  <si>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</si>
  <si>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</si>
  <si>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</si>
  <si>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</si>
  <si>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</si>
  <si>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</si>
  <si>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</si>
  <si>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</si>
  <si>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</si>
  <si>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</si>
  <si>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</si>
  <si>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</si>
  <si>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</si>
  <si>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</si>
  <si>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</si>
  <si>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</si>
  <si>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</si>
  <si>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</si>
  <si>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</si>
  <si>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</si>
  <si>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</si>
  <si>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</si>
  <si>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</si>
  <si>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</si>
  <si>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</si>
  <si>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</si>
  <si>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</si>
  <si>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</si>
  <si>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</si>
  <si>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</si>
  <si>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</si>
  <si>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</si>
  <si>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</si>
  <si>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</si>
  <si>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</si>
  <si>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</si>
  <si>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</si>
  <si>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</si>
  <si>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</si>
  <si>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</si>
  <si>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</si>
  <si>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</si>
  <si>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</si>
  <si>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</si>
  <si>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</si>
  <si>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</si>
  <si>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</si>
  <si>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</si>
  <si>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</si>
  <si>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</si>
  <si>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</si>
  <si>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</si>
  <si>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</si>
  <si>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</si>
  <si>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</si>
  <si>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</si>
  <si>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</si>
  <si>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</si>
  <si>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</si>
  <si>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</si>
  <si>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</si>
  <si>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</si>
  <si>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</si>
  <si>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</si>
  <si>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</si>
  <si>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</si>
  <si>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</si>
  <si>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</si>
  <si>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</si>
  <si>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</si>
  <si>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</si>
  <si>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</si>
  <si>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</si>
  <si>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</si>
  <si>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</si>
  <si>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</si>
  <si>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</si>
  <si>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</si>
  <si>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</si>
  <si>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</si>
  <si>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</si>
  <si>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</si>
  <si>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</si>
  <si>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</si>
  <si>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</si>
  <si>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</si>
  <si>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</si>
  <si>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</si>
  <si>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</si>
  <si>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</si>
  <si>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</si>
  <si>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</si>
  <si>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</si>
  <si>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</si>
  <si>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</si>
  <si>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</si>
  <si>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</si>
  <si>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</si>
  <si>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</si>
  <si>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</si>
  <si>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</si>
  <si>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</si>
  <si>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</si>
  <si>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</si>
  <si>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</si>
  <si>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</si>
  <si>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</si>
  <si>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</si>
  <si>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</si>
  <si>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</si>
  <si>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</si>
  <si>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</si>
  <si>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</si>
  <si>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</si>
  <si>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</si>
  <si>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</si>
  <si>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</si>
  <si>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</si>
  <si>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</si>
  <si>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</si>
  <si>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</si>
  <si>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</si>
  <si>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</si>
  <si>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</si>
  <si>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</si>
  <si>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</si>
  <si>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</si>
  <si>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</si>
  <si>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</si>
  <si>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</si>
  <si>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</si>
  <si>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</si>
  <si>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</si>
  <si>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</si>
  <si>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</si>
  <si>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</si>
  <si>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</si>
  <si>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</si>
  <si>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</si>
  <si>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</si>
  <si>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</si>
  <si>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</si>
  <si>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</si>
  <si>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</si>
  <si>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</si>
  <si>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</si>
  <si>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</si>
  <si>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</si>
  <si>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</si>
  <si>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</si>
  <si>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</si>
  <si>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</si>
  <si>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</si>
  <si>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</si>
  <si>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</si>
  <si>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</si>
  <si>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</si>
  <si>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</si>
  <si>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</si>
  <si>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</si>
  <si>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</si>
  <si>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</si>
  <si>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</si>
  <si>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</si>
  <si>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</si>
  <si>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</si>
  <si>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</si>
  <si>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</si>
  <si>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</si>
  <si>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</si>
  <si>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</si>
  <si>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</si>
  <si>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</si>
  <si>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</si>
  <si>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</si>
  <si>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</si>
  <si>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</si>
  <si>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</si>
  <si>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</si>
  <si>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</si>
  <si>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</si>
  <si>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</si>
  <si>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</si>
  <si>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</si>
  <si>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</si>
  <si>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</si>
  <si>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</si>
  <si>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</si>
  <si>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</si>
  <si>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</si>
  <si>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</si>
  <si>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</si>
  <si>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</si>
  <si>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</si>
  <si>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</si>
  <si>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</si>
  <si>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</si>
  <si>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</si>
  <si>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</si>
  <si>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</si>
  <si>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</si>
  <si>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</si>
  <si>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</si>
  <si>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</si>
  <si>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</si>
  <si>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</si>
  <si>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</si>
  <si>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</si>
  <si>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</si>
  <si>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</si>
  <si>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</si>
  <si>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</si>
  <si>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</si>
  <si>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</si>
  <si>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</si>
  <si>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</si>
  <si>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</si>
  <si>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</si>
  <si>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</si>
  <si>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</si>
  <si>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</si>
  <si>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</si>
  <si>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</si>
  <si>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</si>
  <si>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</si>
  <si>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</si>
  <si>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</si>
  <si>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</si>
  <si>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</si>
  <si>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</si>
  <si>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</si>
  <si>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</si>
  <si>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</si>
  <si>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</si>
  <si>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</si>
  <si>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</si>
  <si>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</si>
  <si>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</si>
  <si>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</si>
  <si>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</si>
  <si>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</si>
  <si>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</si>
  <si>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</si>
  <si>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</si>
  <si>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</si>
  <si>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</si>
  <si>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</si>
  <si>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</si>
  <si>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</si>
  <si>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</si>
  <si>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</si>
  <si>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</si>
  <si>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</si>
  <si>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</si>
  <si>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</si>
  <si>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</si>
  <si>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</si>
  <si>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</si>
  <si>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</si>
  <si>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</si>
  <si>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</si>
  <si>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</si>
  <si>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</si>
  <si>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</si>
  <si>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</si>
  <si>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</si>
  <si>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</si>
  <si>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</si>
  <si>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</si>
  <si>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</si>
  <si>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</si>
  <si>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</si>
  <si>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</si>
  <si>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</si>
  <si>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</si>
  <si>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</si>
  <si>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</si>
  <si>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</si>
  <si>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</si>
  <si>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</si>
  <si>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</si>
  <si>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</si>
  <si>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</si>
  <si>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</si>
  <si>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</si>
  <si>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</si>
  <si>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</si>
  <si>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</si>
  <si>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</si>
  <si>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</si>
  <si>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</si>
  <si>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</si>
  <si>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</si>
  <si>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</si>
  <si>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</si>
  <si>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</si>
  <si>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</si>
  <si>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</si>
  <si>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</si>
  <si>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</si>
  <si>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</si>
  <si>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</si>
  <si>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</si>
  <si>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</si>
  <si>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</si>
  <si>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</si>
  <si>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</si>
  <si>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</si>
  <si>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</si>
  <si>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</si>
  <si>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</si>
  <si>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</si>
  <si>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</si>
  <si>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</si>
  <si>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</si>
  <si>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</si>
  <si>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</si>
  <si>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</si>
  <si>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</si>
  <si>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</si>
  <si>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</si>
  <si>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</si>
  <si>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</si>
  <si>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</si>
  <si>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</si>
  <si>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</si>
  <si>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</si>
  <si>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</si>
  <si>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</si>
  <si>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</si>
  <si>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</si>
  <si>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</si>
  <si>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</si>
  <si>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</si>
  <si>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</si>
  <si>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</si>
  <si>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</si>
  <si>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</si>
  <si>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</si>
  <si>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</si>
  <si>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</si>
  <si>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</si>
  <si>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</si>
  <si>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</si>
  <si>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</si>
  <si>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</si>
  <si>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</si>
  <si>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</si>
  <si>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</si>
  <si>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</si>
  <si>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</si>
  <si>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</si>
  <si>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</si>
  <si>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</si>
  <si>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</si>
  <si>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</si>
  <si>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</si>
  <si>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</si>
  <si>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</si>
  <si>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</si>
  <si>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</si>
  <si>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</si>
  <si>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</si>
  <si>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</si>
  <si>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</si>
  <si>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</si>
  <si>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</si>
  <si>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</si>
  <si>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</si>
  <si>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</si>
  <si>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</si>
  <si>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</si>
  <si>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</si>
  <si>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</si>
  <si>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</si>
  <si>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</si>
  <si>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</si>
  <si>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</si>
  <si>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</si>
  <si>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</si>
  <si>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</si>
  <si>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</si>
  <si>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</si>
  <si>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</si>
  <si>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</si>
  <si>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</si>
  <si>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</si>
  <si>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</si>
  <si>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</si>
  <si>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</si>
  <si>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</si>
  <si>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</si>
  <si>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</si>
  <si>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</si>
  <si>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</si>
  <si>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</si>
  <si>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</si>
  <si>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</si>
  <si>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</si>
  <si>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</si>
  <si>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</si>
  <si>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</si>
  <si>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</si>
  <si>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</si>
  <si>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</si>
  <si>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</si>
  <si>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</si>
  <si>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</si>
  <si>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</si>
  <si>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</si>
  <si>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</si>
  <si>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</si>
  <si>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</si>
  <si>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</si>
  <si>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</si>
  <si>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</si>
  <si>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</si>
  <si>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</si>
  <si>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</si>
  <si>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</si>
  <si>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</si>
  <si>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</si>
  <si>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</si>
  <si>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</si>
  <si>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</si>
  <si>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</si>
  <si>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</si>
  <si>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</si>
  <si>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</si>
  <si>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</si>
  <si>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</si>
  <si>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</si>
  <si>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</si>
  <si>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</si>
  <si>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</si>
  <si>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</si>
  <si>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</si>
  <si>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</si>
  <si>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</si>
  <si>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</si>
  <si>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</si>
  <si>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</si>
  <si>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</si>
  <si>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</si>
  <si>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</si>
  <si>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</si>
  <si>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</si>
  <si>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</si>
  <si>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</si>
  <si>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</si>
  <si>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</si>
  <si>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</si>
  <si>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</si>
  <si>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</si>
  <si>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</si>
  <si>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</si>
  <si>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</si>
  <si>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</si>
  <si>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</si>
  <si>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</si>
  <si>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</si>
  <si>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</si>
  <si>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</si>
  <si>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</si>
  <si>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</si>
  <si>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</si>
  <si>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</si>
  <si>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</si>
  <si>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</si>
  <si>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</si>
  <si>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</si>
  <si>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</si>
  <si>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</si>
  <si>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</si>
  <si>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</si>
  <si>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</si>
  <si>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</si>
  <si>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</si>
  <si>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</si>
  <si>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</si>
  <si>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</si>
  <si>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</si>
  <si>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</si>
  <si>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</si>
  <si>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</si>
  <si>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</si>
  <si>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</si>
  <si>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</si>
  <si>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</si>
  <si>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</si>
  <si>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</si>
  <si>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</si>
  <si>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</si>
  <si>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</si>
  <si>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</si>
  <si>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</si>
  <si>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</si>
  <si>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</si>
  <si>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</si>
  <si>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</si>
  <si>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</si>
  <si>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</si>
  <si>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</si>
  <si>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</si>
  <si>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</si>
  <si>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</si>
  <si>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</si>
  <si>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</si>
  <si>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</si>
  <si>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</si>
  <si>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</si>
  <si>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</si>
  <si>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</si>
  <si>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</si>
  <si>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</si>
  <si>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</si>
  <si>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</si>
  <si>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</si>
  <si>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</si>
  <si>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</si>
  <si>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</si>
  <si>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</si>
  <si>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</si>
  <si>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</si>
  <si>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</si>
  <si>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</si>
  <si>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</si>
  <si>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</si>
  <si>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</si>
  <si>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</si>
  <si>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</si>
  <si>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</si>
  <si>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</si>
  <si>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</si>
  <si>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</si>
  <si>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</si>
  <si>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</si>
  <si>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</si>
  <si>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</si>
  <si>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</si>
  <si>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</si>
  <si>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</si>
  <si>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</si>
  <si>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</si>
  <si>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</si>
  <si>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</si>
  <si>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</si>
  <si>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</si>
  <si>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</si>
  <si>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</si>
  <si>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</si>
  <si>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</si>
  <si>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</si>
  <si>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</si>
  <si>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</si>
  <si>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</si>
  <si>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</si>
  <si>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</si>
  <si>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</si>
  <si>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</si>
  <si>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</si>
  <si>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</si>
  <si>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</si>
  <si>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</si>
  <si>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</si>
  <si>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</si>
  <si>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</si>
  <si>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</si>
  <si>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</si>
  <si>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</si>
  <si>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</si>
  <si>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</si>
  <si>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</si>
  <si>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</si>
  <si>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</si>
  <si>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</si>
  <si>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</si>
  <si>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</si>
  <si>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</si>
  <si>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</si>
  <si>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</si>
  <si>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</si>
  <si>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</si>
  <si>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</si>
  <si>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</si>
  <si>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</si>
  <si>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</si>
  <si>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</si>
  <si>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</si>
  <si>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</si>
  <si>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</si>
  <si>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</si>
  <si>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</si>
  <si>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</si>
  <si>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</si>
  <si>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</si>
  <si>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</si>
  <si>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</si>
  <si>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</si>
  <si>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</si>
  <si>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</si>
  <si>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</si>
  <si>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</si>
  <si>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</si>
  <si>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</si>
  <si>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</si>
  <si>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</si>
  <si>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</si>
  <si>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</si>
  <si>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</si>
  <si>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</si>
  <si>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</si>
  <si>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</si>
  <si>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</si>
  <si>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</si>
  <si>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</si>
  <si>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</si>
  <si>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</si>
  <si>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</si>
  <si>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</si>
  <si>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</si>
  <si>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</si>
  <si>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</si>
  <si>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</si>
  <si>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</si>
  <si>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</si>
  <si>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</si>
  <si>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</si>
  <si>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</si>
  <si>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</si>
  <si>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</si>
  <si>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</si>
  <si>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</si>
  <si>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</si>
  <si>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</si>
  <si>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</si>
  <si>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</si>
  <si>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</si>
  <si>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</si>
  <si>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</si>
  <si>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</si>
  <si>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</si>
  <si>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</si>
  <si>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</si>
  <si>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</si>
  <si>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</si>
  <si>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</si>
  <si>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</si>
  <si>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</si>
  <si>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</si>
  <si>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</si>
  <si>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</si>
  <si>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</si>
  <si>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</si>
  <si>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</si>
  <si>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</si>
  <si>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</si>
  <si>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</si>
  <si>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</si>
  <si>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</si>
  <si>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</si>
  <si>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</si>
  <si>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</si>
  <si>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</si>
  <si>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</si>
  <si>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</si>
  <si>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</si>
  <si>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</si>
  <si>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</si>
  <si>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</si>
  <si>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</si>
  <si>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</si>
  <si>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</si>
  <si>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</si>
  <si>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</si>
  <si>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</si>
  <si>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</si>
  <si>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</si>
  <si>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</si>
  <si>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</si>
  <si>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</si>
  <si>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</si>
  <si>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</si>
  <si>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</si>
  <si>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</si>
  <si>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</si>
  <si>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</si>
  <si>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</si>
  <si>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</si>
  <si>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</si>
  <si>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</si>
  <si>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</si>
  <si>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</si>
  <si>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</si>
  <si>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</si>
  <si>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</si>
  <si>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</si>
  <si>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</si>
  <si>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</si>
  <si>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</si>
  <si>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</si>
  <si>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</si>
  <si>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</si>
  <si>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</si>
  <si>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</si>
  <si>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</si>
  <si>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</si>
  <si>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</si>
  <si>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</si>
  <si>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</si>
  <si>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</si>
  <si>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</si>
  <si>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</si>
  <si>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</si>
  <si>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</si>
  <si>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</si>
  <si>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</si>
  <si>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</si>
  <si>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</si>
  <si>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</si>
  <si>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</si>
  <si>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</si>
  <si>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</si>
  <si>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</si>
  <si>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</si>
  <si>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</si>
  <si>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</si>
  <si>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</si>
  <si>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</si>
  <si>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</si>
  <si>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</si>
  <si>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</si>
  <si>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</si>
  <si>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</si>
  <si>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</si>
  <si>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</si>
  <si>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</si>
  <si>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</si>
  <si>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</si>
  <si>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</si>
  <si>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</si>
  <si>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</si>
  <si>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</si>
  <si>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</si>
  <si>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</si>
  <si>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</si>
  <si>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</si>
  <si>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</si>
  <si>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</si>
  <si>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</si>
  <si>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</si>
  <si>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</si>
  <si>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</si>
  <si>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</si>
  <si>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</si>
  <si>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</si>
  <si>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</si>
  <si>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</si>
  <si>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</si>
  <si>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</si>
  <si>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</si>
  <si>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</si>
  <si>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</si>
  <si>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</si>
  <si>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</si>
  <si>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</si>
  <si>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</si>
  <si>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</si>
  <si>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</si>
  <si>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</si>
  <si>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</si>
  <si>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</si>
  <si>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</si>
  <si>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</si>
  <si>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</si>
  <si>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</si>
  <si>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</si>
  <si>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</si>
  <si>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</si>
  <si>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</si>
  <si>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</si>
  <si>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</si>
  <si>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</si>
  <si>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</si>
  <si>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</si>
  <si>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</si>
  <si>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</si>
  <si>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</si>
  <si>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</si>
  <si>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</si>
  <si>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</si>
  <si>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</si>
  <si>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</si>
  <si>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</si>
  <si>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</si>
  <si>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</si>
  <si>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</si>
  <si>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</si>
  <si>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</si>
  <si>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</si>
  <si>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</si>
  <si>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</si>
  <si>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</si>
  <si>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</si>
  <si>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</si>
  <si>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</si>
  <si>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</si>
  <si>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</si>
  <si>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</si>
  <si>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</si>
  <si>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</si>
  <si>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</si>
  <si>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</si>
  <si>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</si>
  <si>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</si>
  <si>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</si>
  <si>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</si>
  <si>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</si>
  <si>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</si>
  <si>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</si>
  <si>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</si>
  <si>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</si>
  <si>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</si>
  <si>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</si>
  <si>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</si>
  <si>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</si>
  <si>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</si>
  <si>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</si>
  <si>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</si>
  <si>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</si>
  <si>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</si>
  <si>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</si>
  <si>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</si>
  <si>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</si>
  <si>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</si>
  <si>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</si>
  <si>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</si>
  <si>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</si>
  <si>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</si>
  <si>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</si>
  <si>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</si>
  <si>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</si>
  <si>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</si>
  <si>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</si>
  <si>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</si>
  <si>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</si>
  <si>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</si>
  <si>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</si>
  <si>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</si>
  <si>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</si>
  <si>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</si>
  <si>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</si>
  <si>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</si>
  <si>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</si>
  <si>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</si>
  <si>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</si>
  <si>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</si>
  <si>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</si>
  <si>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</si>
  <si>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</si>
  <si>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</si>
  <si>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</si>
  <si>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</si>
  <si>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</si>
  <si>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</si>
  <si>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</si>
  <si>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</si>
  <si>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</si>
  <si>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</si>
  <si>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</si>
  <si>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</si>
  <si>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</si>
  <si>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</si>
  <si>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</si>
  <si>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</si>
  <si>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</si>
  <si>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</si>
  <si>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</si>
  <si>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</si>
  <si>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</si>
  <si>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</si>
  <si>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</si>
  <si>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</si>
  <si>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</si>
  <si>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</si>
  <si>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</si>
  <si>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</si>
  <si>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</si>
  <si>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</si>
  <si>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</si>
  <si>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</si>
  <si>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</si>
  <si>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</si>
  <si>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</si>
  <si>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</si>
  <si>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</si>
  <si>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</si>
  <si>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</si>
  <si>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</si>
  <si>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</si>
  <si>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</si>
  <si>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</si>
  <si>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</si>
  <si>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</si>
  <si>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</si>
  <si>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</si>
  <si>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</si>
  <si>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</si>
  <si>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</si>
  <si>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</si>
  <si>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</si>
  <si>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</si>
  <si>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</si>
  <si>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</si>
  <si>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</si>
  <si>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</si>
  <si>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</si>
  <si>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</si>
  <si>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</si>
  <si>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</si>
  <si>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</si>
  <si>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</si>
  <si>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</si>
  <si>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</si>
  <si>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</si>
  <si>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</si>
  <si>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</si>
  <si>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</si>
  <si>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</si>
  <si>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</si>
  <si>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</si>
  <si>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</si>
  <si>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</si>
  <si>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</si>
  <si>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</si>
  <si>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</si>
  <si>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</si>
  <si>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</si>
  <si>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</si>
  <si>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</si>
  <si>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</si>
  <si>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</si>
  <si>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</si>
  <si>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</si>
  <si>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</si>
  <si>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</si>
  <si>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</si>
  <si>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</si>
  <si>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</si>
  <si>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</si>
  <si>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</si>
  <si>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</si>
  <si>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</si>
  <si>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</si>
  <si>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</si>
  <si>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</si>
  <si>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</si>
  <si>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</si>
  <si>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</si>
  <si>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</si>
  <si>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</si>
  <si>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</si>
  <si>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</si>
  <si>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</si>
  <si>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</si>
  <si>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</si>
  <si>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</si>
  <si>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</si>
  <si>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</si>
  <si>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</si>
  <si>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</si>
  <si>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</si>
  <si>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</si>
  <si>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</si>
  <si>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</si>
  <si>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</si>
  <si>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</si>
  <si>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</si>
  <si>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</si>
  <si>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</si>
  <si>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</si>
  <si>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</si>
  <si>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</si>
  <si>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</si>
  <si>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</si>
  <si>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</si>
  <si>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</si>
  <si>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</si>
  <si>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</si>
  <si>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</si>
  <si>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</si>
  <si>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</si>
  <si>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</si>
  <si>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</si>
  <si>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</si>
  <si>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</si>
  <si>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</si>
  <si>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</si>
  <si>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</si>
  <si>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</si>
  <si>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</si>
  <si>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</si>
  <si>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</si>
  <si>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</si>
  <si>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</si>
  <si>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</si>
  <si>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</si>
  <si>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</si>
  <si>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</si>
  <si>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</si>
  <si>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</si>
  <si>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</si>
  <si>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</si>
  <si>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</si>
  <si>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</si>
  <si>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</si>
  <si>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</si>
  <si>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</si>
  <si>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</si>
  <si>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</si>
  <si>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</si>
  <si>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</si>
  <si>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</si>
  <si>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</si>
  <si>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</si>
  <si>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</si>
  <si>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</si>
  <si>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</si>
  <si>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</si>
  <si>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</si>
  <si>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</si>
  <si>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</si>
  <si>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</si>
  <si>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</si>
  <si>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</si>
  <si>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</si>
  <si>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</si>
  <si>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</si>
  <si>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</si>
  <si>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</si>
  <si>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</si>
  <si>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</si>
  <si>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</si>
  <si>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</si>
  <si>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</si>
  <si>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</si>
  <si>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</si>
  <si>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</si>
  <si>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</si>
  <si>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</si>
  <si>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</si>
  <si>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</si>
  <si>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</si>
  <si>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</si>
  <si>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</si>
  <si>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</si>
  <si>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</si>
  <si>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</si>
  <si>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</si>
  <si>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</si>
  <si>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</si>
  <si>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</si>
  <si>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</si>
  <si>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</si>
  <si>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</si>
  <si>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</si>
  <si>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</si>
  <si>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</si>
  <si>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</si>
  <si>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</si>
  <si>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</si>
  <si>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</si>
  <si>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</si>
  <si>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</si>
  <si>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</si>
  <si>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</si>
  <si>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</si>
  <si>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</si>
  <si>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</si>
  <si>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</si>
  <si>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</si>
  <si>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</si>
  <si>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</si>
  <si>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</si>
  <si>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</si>
  <si>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</si>
  <si>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</si>
  <si>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</si>
  <si>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</si>
  <si>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</si>
  <si>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</si>
  <si>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</si>
  <si>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</si>
  <si>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</si>
  <si>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</si>
  <si>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</si>
  <si>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</si>
  <si>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</si>
  <si>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</si>
  <si>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</si>
  <si>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</si>
  <si>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</si>
  <si>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</si>
  <si>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</si>
  <si>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</si>
  <si>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</si>
  <si>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</si>
  <si>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</si>
  <si>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</si>
  <si>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</si>
  <si>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</si>
  <si>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</si>
  <si>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</si>
  <si>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</si>
  <si>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</si>
  <si>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</si>
  <si>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</si>
  <si>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</si>
  <si>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</si>
  <si>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</si>
  <si>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</si>
  <si>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</si>
  <si>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</si>
  <si>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</si>
  <si>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</si>
  <si>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</si>
  <si>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</si>
  <si>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</si>
  <si>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</si>
  <si>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</si>
  <si>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</si>
  <si>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</si>
  <si>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</si>
  <si>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</si>
  <si>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</si>
  <si>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</si>
  <si>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</si>
  <si>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</si>
  <si>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</si>
  <si>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</si>
  <si>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</si>
  <si>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</si>
  <si>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</si>
  <si>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</si>
  <si>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</si>
  <si>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</si>
  <si>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</si>
  <si>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</si>
  <si>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</si>
  <si>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</si>
  <si>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</si>
  <si>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</si>
  <si>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</si>
  <si>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</si>
  <si>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</si>
  <si>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</si>
  <si>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</si>
  <si>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</si>
  <si>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</si>
  <si>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</si>
  <si>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</si>
  <si>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</si>
  <si>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</si>
  <si>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</si>
  <si>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</si>
  <si>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</si>
  <si>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</si>
  <si>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</si>
  <si>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</si>
  <si>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</si>
  <si>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</si>
  <si>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</si>
  <si>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</si>
  <si>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</si>
  <si>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</si>
  <si>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</si>
  <si>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</si>
  <si>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</si>
  <si>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</si>
  <si>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</si>
  <si>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</si>
  <si>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</si>
  <si>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</si>
  <si>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</si>
  <si>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</si>
  <si>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</si>
  <si>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</si>
  <si>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</si>
  <si>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</si>
  <si>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</si>
  <si>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</si>
  <si>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</si>
  <si>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</si>
  <si>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</si>
  <si>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</si>
  <si>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</si>
  <si>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</si>
  <si>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</si>
  <si>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</si>
  <si>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</si>
  <si>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</si>
  <si>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</si>
  <si>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</si>
  <si>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</si>
  <si>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</si>
  <si>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</si>
  <si>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</si>
  <si>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</si>
  <si>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</si>
  <si>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</si>
  <si>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</si>
  <si>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</si>
  <si>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</si>
  <si>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</si>
  <si>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</si>
  <si>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</si>
  <si>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</si>
  <si>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</si>
  <si>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</si>
  <si>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</si>
  <si>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</si>
  <si>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</si>
  <si>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</si>
  <si>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</si>
  <si>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</si>
  <si>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</si>
  <si>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</si>
  <si>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</si>
  <si>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</si>
  <si>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</si>
  <si>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</si>
  <si>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</si>
  <si>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</si>
  <si>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</si>
  <si>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</si>
  <si>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</si>
  <si>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</si>
  <si>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</si>
  <si>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</si>
  <si>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</si>
  <si>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</si>
  <si>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</si>
  <si>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</si>
  <si>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</si>
  <si>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</si>
  <si>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</si>
  <si>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</si>
  <si>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</si>
  <si>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</si>
  <si>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</si>
  <si>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</si>
  <si>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</si>
  <si>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</si>
  <si>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</si>
  <si>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</si>
  <si>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</si>
  <si>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</si>
  <si>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</si>
  <si>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</si>
  <si>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</si>
  <si>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</si>
  <si>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</si>
  <si>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</si>
  <si>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</si>
  <si>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</si>
  <si>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</si>
  <si>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</si>
  <si>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</si>
  <si>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</si>
  <si>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</si>
  <si>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</si>
  <si>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</si>
  <si>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</si>
  <si>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</si>
  <si>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</si>
  <si>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</si>
  <si>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</si>
  <si>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</si>
  <si>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</si>
  <si>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</si>
  <si>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</si>
  <si>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</si>
  <si>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</si>
  <si>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</si>
  <si>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</si>
  <si>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</si>
  <si>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</si>
  <si>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</si>
  <si>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</si>
  <si>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</si>
  <si>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</si>
  <si>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</si>
  <si>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</si>
  <si>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</si>
  <si>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</si>
  <si>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</si>
  <si>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</si>
  <si>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</si>
  <si>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</si>
  <si>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</si>
  <si>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</si>
  <si>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</si>
  <si>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</si>
  <si>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</si>
  <si>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</si>
  <si>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</si>
  <si>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</si>
  <si>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</si>
  <si>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</si>
  <si>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</si>
  <si>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</si>
  <si>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</si>
  <si>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</si>
  <si>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</si>
  <si>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</si>
  <si>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</si>
  <si>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</si>
  <si>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</si>
  <si>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</si>
  <si>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</si>
  <si>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</si>
  <si>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</si>
  <si>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</si>
  <si>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</si>
  <si>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</si>
  <si>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</si>
  <si>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</si>
  <si>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</si>
  <si>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</si>
  <si>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</si>
  <si>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</si>
  <si>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</si>
  <si>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</si>
  <si>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</si>
  <si>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</si>
  <si>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</si>
  <si>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</si>
  <si>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</si>
  <si>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</si>
  <si>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</si>
  <si>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</si>
  <si>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</si>
  <si>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</si>
  <si>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</si>
  <si>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</si>
  <si>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</si>
  <si>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</si>
  <si>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</si>
  <si>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</si>
  <si>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</si>
  <si>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</si>
  <si>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</si>
  <si>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</si>
  <si>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</si>
  <si>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</si>
  <si>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</si>
  <si>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</si>
  <si>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</si>
  <si>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</si>
  <si>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</si>
  <si>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</si>
  <si>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</si>
  <si>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</si>
  <si>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</si>
  <si>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</si>
  <si>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</si>
  <si>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</si>
  <si>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</si>
  <si>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</si>
  <si>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</si>
  <si>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</si>
  <si>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</si>
  <si>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</si>
  <si>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</si>
  <si>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</si>
  <si>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</si>
  <si>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</si>
  <si>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</si>
  <si>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</si>
  <si>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</si>
  <si>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</si>
  <si>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</si>
  <si>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</si>
  <si>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</si>
  <si>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</si>
  <si>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</si>
  <si>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</si>
  <si>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</si>
  <si>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</si>
  <si>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</si>
  <si>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</si>
  <si>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</si>
  <si>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</si>
  <si>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</si>
  <si>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</si>
  <si>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</si>
  <si>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</si>
  <si>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</si>
  <si>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</si>
  <si>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</si>
  <si>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</si>
  <si>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</si>
  <si>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</si>
  <si>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</si>
  <si>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</si>
  <si>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</si>
  <si>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</si>
  <si>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</si>
  <si>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</si>
  <si>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</si>
  <si>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</si>
  <si>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</si>
  <si>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</si>
  <si>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</si>
  <si>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</si>
  <si>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</si>
  <si>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</si>
  <si>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</si>
  <si>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</si>
  <si>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</si>
  <si>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</si>
  <si>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</si>
  <si>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</si>
  <si>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</si>
  <si>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</si>
  <si>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</si>
  <si>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</si>
  <si>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</si>
  <si>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</si>
  <si>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</si>
  <si>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</si>
  <si>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</si>
  <si>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</si>
  <si>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</si>
  <si>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</si>
  <si>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</si>
  <si>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</si>
  <si>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</si>
  <si>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</si>
  <si>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</si>
  <si>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</si>
  <si>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</si>
  <si>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</si>
  <si>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</si>
  <si>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</si>
  <si>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</si>
  <si>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</si>
  <si>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</si>
  <si>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</si>
  <si>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</si>
  <si>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</si>
  <si>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</si>
  <si>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</si>
  <si>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</si>
  <si>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</si>
  <si>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</si>
  <si>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</si>
  <si>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</si>
  <si>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</si>
  <si>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</si>
  <si>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</si>
  <si>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</si>
  <si>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</si>
  <si>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</si>
  <si>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</si>
  <si>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</si>
  <si>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</si>
  <si>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</si>
  <si>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</si>
  <si>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</si>
  <si>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</si>
  <si>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</si>
  <si>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</si>
  <si>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</si>
  <si>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</si>
  <si>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</si>
  <si>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</si>
  <si>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</si>
  <si>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</si>
  <si>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</si>
  <si>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</si>
  <si>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</si>
  <si>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</si>
  <si>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</si>
  <si>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</si>
  <si>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</si>
  <si>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</si>
  <si>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</si>
  <si>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</si>
  <si>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</si>
  <si>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</si>
  <si>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</si>
  <si>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</si>
  <si>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</si>
  <si>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</si>
  <si>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</si>
  <si>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</si>
  <si>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</si>
  <si>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</si>
  <si>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</si>
  <si>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</si>
  <si>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</si>
  <si>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</si>
  <si>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</si>
  <si>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</si>
  <si>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</si>
  <si>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</si>
  <si>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</si>
  <si>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</si>
  <si>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</si>
  <si>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</si>
  <si>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</si>
  <si>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</si>
  <si>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</si>
  <si>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</si>
  <si>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</si>
  <si>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</si>
  <si>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</si>
  <si>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</si>
  <si>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</si>
  <si>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</si>
  <si>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</si>
  <si>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</si>
  <si>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</si>
  <si>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</si>
  <si>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</si>
  <si>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</si>
  <si>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</si>
  <si>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</si>
  <si>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</si>
  <si>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</si>
  <si>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</si>
  <si>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</si>
  <si>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</si>
  <si>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</si>
  <si>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</si>
  <si>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</si>
  <si>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</si>
  <si>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</si>
  <si>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</si>
  <si>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</si>
  <si>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</si>
  <si>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</si>
  <si>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</si>
  <si>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</si>
  <si>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</si>
  <si>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</si>
  <si>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</si>
  <si>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</si>
  <si>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</si>
  <si>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</si>
  <si>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</si>
  <si>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</si>
  <si>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</si>
  <si>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</si>
  <si>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</si>
  <si>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</si>
  <si>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</si>
  <si>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</si>
  <si>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</si>
  <si>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</si>
  <si>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</si>
  <si>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</si>
  <si>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</si>
  <si>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</si>
  <si>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</si>
  <si>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</si>
  <si>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</si>
  <si>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</si>
  <si>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</si>
  <si>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</si>
  <si>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</si>
  <si>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</si>
  <si>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</si>
  <si>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</si>
  <si>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</si>
  <si>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</si>
  <si>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</si>
  <si>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</si>
  <si>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</si>
  <si>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</si>
  <si>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</si>
  <si>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</si>
  <si>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</si>
  <si>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</si>
  <si>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</si>
  <si>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</si>
  <si>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</si>
  <si>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</si>
  <si>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</si>
  <si>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</si>
  <si>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</si>
  <si>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</si>
  <si>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</si>
  <si>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</si>
  <si>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</si>
  <si>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</si>
  <si>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</si>
  <si>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</si>
  <si>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</si>
  <si>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</si>
  <si>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</si>
  <si>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</si>
  <si>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</si>
  <si>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</si>
  <si>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</si>
  <si>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</si>
  <si>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</si>
  <si>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</si>
  <si>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</si>
  <si>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</si>
  <si>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</si>
  <si>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</si>
  <si>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</si>
  <si>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</si>
  <si>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</si>
  <si>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</si>
  <si>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</si>
  <si>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</si>
  <si>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</si>
  <si>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</si>
  <si>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</si>
  <si>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</si>
  <si>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</si>
  <si>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</si>
  <si>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</si>
  <si>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</si>
  <si>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</si>
  <si>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</si>
  <si>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</si>
  <si>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</si>
  <si>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</si>
  <si>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</si>
  <si>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</si>
  <si>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</si>
  <si>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</si>
  <si>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</si>
  <si>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</si>
  <si>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</si>
  <si>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</si>
  <si>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</si>
  <si>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</si>
  <si>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</si>
  <si>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</si>
  <si>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</si>
  <si>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</si>
  <si>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</si>
  <si>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</si>
  <si>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</si>
  <si>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</si>
  <si>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</si>
  <si>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</si>
  <si>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</si>
  <si>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</si>
  <si>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</si>
  <si>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</si>
  <si>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</si>
  <si>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</si>
  <si>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</si>
  <si>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</si>
  <si>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</si>
  <si>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</si>
  <si>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</si>
  <si>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</si>
  <si>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</si>
  <si>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</si>
  <si>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</si>
  <si>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</si>
  <si>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</si>
  <si>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</si>
  <si>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</si>
  <si>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</si>
  <si>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</si>
  <si>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</si>
  <si>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</si>
  <si>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</si>
  <si>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</si>
  <si>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</si>
  <si>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</si>
  <si>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</si>
  <si>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</si>
  <si>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</si>
  <si>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</si>
  <si>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</si>
  <si>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</si>
  <si>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</si>
  <si>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</si>
  <si>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</si>
  <si>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</si>
  <si>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</si>
  <si>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</si>
  <si>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</si>
  <si>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</si>
  <si>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</si>
  <si>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</si>
  <si>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</si>
  <si>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</si>
  <si>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</si>
  <si>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</si>
  <si>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</si>
  <si>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</si>
  <si>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</si>
  <si>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</si>
  <si>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</si>
  <si>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</si>
  <si>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</si>
  <si>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</si>
  <si>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</si>
  <si>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</si>
  <si>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</si>
  <si>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</si>
  <si>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</si>
  <si>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</si>
  <si>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</si>
  <si>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</si>
  <si>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</si>
  <si>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</si>
  <si>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</si>
  <si>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</si>
  <si>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</si>
  <si>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</si>
  <si>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</si>
  <si>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</si>
  <si>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</si>
  <si>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</si>
  <si>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</si>
  <si>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</si>
  <si>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</si>
  <si>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</si>
  <si>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</si>
  <si>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</si>
  <si>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</si>
  <si>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</si>
  <si>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</si>
  <si>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</si>
  <si>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</si>
  <si>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</si>
  <si>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</si>
  <si>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</si>
  <si>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</si>
  <si>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</si>
  <si>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</si>
  <si>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</si>
  <si>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</si>
  <si>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</si>
  <si>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</si>
  <si>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</si>
  <si>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</si>
  <si>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</si>
  <si>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</si>
  <si>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</si>
  <si>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</si>
  <si>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</si>
  <si>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</si>
  <si>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</si>
  <si>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</si>
  <si>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</si>
  <si>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</si>
  <si>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</si>
  <si>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</si>
  <si>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</si>
  <si>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</si>
  <si>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</si>
  <si>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</si>
  <si>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</si>
  <si>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</si>
  <si>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</si>
  <si>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</si>
  <si>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</si>
  <si>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</si>
  <si>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</si>
  <si>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</si>
  <si>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</si>
  <si>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</si>
  <si>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</si>
  <si>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</si>
  <si>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</si>
  <si>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</si>
  <si>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</si>
  <si>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</si>
  <si>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</si>
  <si>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</si>
  <si>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</si>
  <si>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</si>
  <si>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</si>
  <si>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</si>
  <si>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</si>
  <si>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</si>
  <si>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</si>
  <si>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</si>
  <si>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</si>
  <si>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</si>
  <si>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</si>
  <si>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</si>
  <si>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</si>
  <si>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</si>
  <si>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</si>
  <si>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</si>
  <si>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</si>
  <si>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</si>
  <si>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</si>
  <si>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</si>
  <si>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</si>
  <si>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</si>
  <si>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</si>
  <si>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</si>
  <si>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</si>
  <si>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</si>
  <si>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</si>
  <si>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</si>
  <si>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</si>
  <si>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</si>
  <si>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</si>
  <si>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</si>
  <si>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</si>
  <si>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</si>
  <si>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</si>
  <si>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</si>
  <si>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</si>
  <si>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</si>
  <si>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</si>
  <si>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</si>
  <si>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</si>
  <si>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</si>
  <si>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</si>
  <si>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</si>
  <si>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</si>
  <si>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</si>
  <si>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</si>
  <si>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</si>
  <si>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</si>
  <si>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</si>
  <si>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</si>
  <si>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</si>
  <si>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</si>
  <si>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</si>
  <si>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</si>
  <si>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</si>
  <si>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</si>
  <si>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</si>
  <si>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</si>
  <si>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</si>
  <si>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</si>
  <si>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</si>
  <si>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</si>
  <si>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</si>
  <si>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</si>
  <si>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</si>
  <si>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</si>
  <si>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</si>
  <si>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</si>
  <si>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</si>
  <si>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</si>
  <si>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</si>
  <si>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</si>
  <si>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</si>
  <si>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</si>
  <si>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</si>
  <si>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</si>
  <si>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</si>
  <si>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</si>
  <si>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</si>
  <si>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</si>
  <si>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</si>
  <si>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</si>
  <si>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</si>
  <si>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</si>
  <si>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</si>
  <si>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</si>
  <si>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</si>
  <si>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</si>
  <si>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</si>
  <si>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</si>
  <si>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</si>
  <si>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</si>
  <si>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</si>
  <si>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</si>
  <si>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</si>
  <si>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</si>
  <si>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</si>
  <si>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</si>
  <si>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</si>
  <si>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</si>
  <si>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</si>
  <si>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</si>
  <si>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</si>
  <si>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</si>
  <si>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</si>
  <si>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</si>
  <si>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</si>
  <si>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</si>
  <si>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</si>
  <si>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</si>
  <si>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</si>
  <si>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</si>
  <si>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</si>
  <si>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</si>
  <si>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</si>
  <si>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</si>
  <si>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</si>
  <si>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</si>
  <si>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</si>
  <si>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</si>
  <si>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</si>
  <si>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</si>
  <si>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</si>
  <si>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</si>
  <si>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</si>
  <si>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</si>
  <si>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</si>
  <si>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</si>
  <si>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</si>
  <si>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</si>
  <si>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</si>
  <si>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</si>
  <si>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</si>
  <si>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</si>
  <si>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</si>
  <si>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</si>
  <si>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</si>
  <si>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</si>
  <si>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</si>
  <si>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</si>
  <si>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</si>
  <si>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</si>
  <si>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</si>
  <si>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</si>
  <si>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</si>
  <si>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</si>
  <si>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</si>
  <si>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</si>
  <si>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</si>
  <si>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</si>
  <si>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</si>
  <si>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</si>
  <si>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</si>
  <si>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</si>
  <si>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</si>
  <si>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</si>
  <si>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</si>
  <si>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</si>
  <si>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</si>
  <si>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</si>
  <si>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</si>
  <si>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</si>
  <si>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</si>
  <si>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</si>
  <si>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</si>
  <si>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</si>
  <si>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</si>
  <si>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</si>
  <si>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</si>
  <si>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</si>
  <si>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</si>
  <si>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</si>
  <si>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</si>
  <si>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</si>
  <si>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</si>
  <si>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</si>
  <si>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</si>
  <si>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</si>
  <si>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</si>
  <si>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</si>
  <si>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</si>
  <si>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</si>
  <si>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</si>
  <si>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</si>
  <si>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</si>
  <si>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</si>
  <si>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</si>
  <si>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</si>
  <si>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</si>
  <si>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</si>
  <si>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</si>
  <si>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</si>
  <si>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</si>
  <si>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</si>
  <si>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</si>
  <si>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</si>
  <si>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</si>
  <si>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</si>
  <si>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</si>
  <si>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</si>
  <si>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</si>
  <si>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</si>
  <si>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</si>
  <si>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</si>
  <si>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</si>
  <si>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</si>
  <si>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</si>
  <si>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</si>
  <si>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</si>
  <si>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</si>
  <si>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</si>
  <si>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</si>
  <si>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</si>
  <si>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</si>
  <si>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</si>
  <si>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</si>
  <si>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</si>
  <si>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</si>
  <si>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</si>
  <si>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</si>
  <si>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</si>
  <si>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</si>
  <si>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</si>
  <si>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</si>
  <si>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</si>
  <si>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</si>
  <si>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</si>
  <si>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</si>
  <si>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</si>
  <si>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</si>
  <si>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</si>
  <si>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</si>
  <si>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</si>
  <si>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</si>
  <si>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</si>
  <si>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</si>
  <si>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</si>
  <si>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</si>
  <si>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</si>
  <si>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</si>
  <si>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</si>
  <si>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</si>
  <si>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</si>
  <si>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</si>
  <si>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</si>
  <si>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</si>
  <si>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</si>
  <si>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</si>
  <si>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</si>
  <si>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</si>
  <si>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</si>
  <si>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</si>
  <si>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</si>
  <si>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</si>
  <si>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</si>
  <si>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</si>
  <si>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</si>
  <si>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</si>
  <si>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</si>
  <si>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</si>
  <si>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</si>
  <si>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</si>
  <si>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</si>
  <si>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</si>
  <si>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</si>
  <si>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</si>
  <si>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</si>
  <si>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</si>
  <si>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</si>
  <si>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</si>
  <si>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</si>
  <si>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</si>
  <si>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</si>
  <si>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</si>
  <si>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</si>
  <si>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</si>
  <si>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</si>
  <si>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</si>
  <si>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</si>
  <si>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</si>
  <si>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</si>
  <si>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</si>
  <si>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</si>
  <si>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</si>
  <si>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</si>
  <si>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</si>
  <si>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</si>
  <si>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</si>
  <si>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</si>
  <si>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</si>
  <si>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</si>
  <si>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</si>
  <si>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</si>
  <si>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</si>
  <si>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</si>
  <si>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</si>
  <si>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</si>
  <si>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</si>
  <si>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</si>
  <si>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</si>
  <si>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</si>
  <si>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</si>
  <si>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</si>
  <si>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</si>
  <si>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</si>
  <si>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</si>
  <si>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</si>
  <si>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</si>
  <si>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</si>
  <si>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</si>
  <si>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</si>
  <si>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</si>
  <si>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</si>
  <si>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</si>
  <si>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</si>
  <si>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</si>
  <si>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</si>
  <si>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</si>
  <si>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</si>
  <si>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</si>
  <si>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</si>
  <si>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</si>
  <si>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</si>
  <si>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</si>
  <si>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</si>
  <si>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</si>
  <si>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</si>
  <si>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</si>
  <si>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</si>
  <si>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</si>
  <si>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</si>
  <si>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</si>
  <si>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</si>
  <si>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</si>
  <si>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</si>
  <si>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</si>
  <si>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</si>
  <si>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</si>
  <si>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</si>
  <si>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</si>
  <si>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</si>
  <si>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</si>
  <si>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</si>
  <si>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</si>
  <si>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</si>
  <si>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</si>
  <si>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</si>
  <si>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</si>
  <si>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</si>
  <si>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</si>
  <si>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</si>
  <si>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</si>
  <si>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</si>
  <si>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</si>
  <si>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</si>
  <si>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</si>
  <si>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</si>
  <si>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</si>
  <si>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</si>
  <si>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</si>
  <si>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</si>
  <si>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</si>
  <si>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</si>
  <si>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</si>
  <si>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</si>
  <si>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</si>
  <si>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</si>
  <si>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</si>
  <si>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</si>
  <si>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</si>
  <si>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</si>
  <si>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</si>
  <si>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</si>
  <si>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</si>
  <si>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</si>
  <si>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</si>
  <si>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</si>
  <si>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</si>
  <si>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</si>
  <si>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</si>
  <si>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</si>
  <si>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</si>
  <si>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</si>
  <si>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</si>
  <si>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</si>
  <si>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</si>
  <si>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</si>
  <si>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</si>
  <si>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</si>
  <si>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</si>
  <si>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</si>
  <si>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</si>
  <si>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</si>
  <si>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</si>
  <si>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</si>
  <si>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</si>
  <si>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</si>
  <si>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</si>
  <si>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</si>
  <si>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</si>
  <si>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</si>
  <si>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</si>
  <si>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</si>
  <si>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</si>
  <si>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</si>
  <si>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</si>
  <si>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</si>
  <si>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</si>
  <si>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</si>
  <si>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</si>
  <si>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</si>
  <si>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</si>
  <si>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</si>
  <si>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</si>
  <si>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</si>
  <si>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</si>
  <si>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</si>
  <si>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</si>
  <si>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</si>
  <si>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</si>
  <si>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</si>
  <si>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</si>
  <si>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</si>
  <si>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</si>
  <si>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</si>
  <si>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</si>
  <si>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</si>
  <si>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</si>
  <si>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</si>
  <si>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</si>
  <si>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</si>
  <si>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</si>
  <si>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</si>
  <si>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</si>
  <si>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</si>
  <si>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</si>
  <si>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</si>
  <si>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</si>
  <si>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</si>
  <si>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</si>
  <si>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</si>
  <si>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</si>
  <si>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</si>
  <si>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</si>
  <si>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</si>
  <si>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</si>
  <si>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</si>
  <si>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</si>
  <si>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</si>
  <si>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</si>
  <si>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</si>
  <si>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</si>
  <si>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</si>
  <si>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</si>
  <si>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</si>
  <si>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</si>
  <si>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</si>
  <si>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</si>
  <si>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</si>
  <si>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</si>
  <si>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</si>
  <si>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</si>
  <si>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</si>
  <si>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</si>
  <si>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</si>
  <si>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</si>
  <si>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</si>
  <si>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</si>
  <si>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</si>
  <si>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</si>
  <si>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</si>
  <si>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</si>
  <si>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</si>
  <si>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</si>
  <si>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</si>
  <si>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</si>
  <si>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</si>
  <si>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</si>
  <si>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</si>
  <si>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</si>
  <si>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</si>
  <si>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</si>
  <si>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</si>
  <si>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</si>
  <si>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</si>
  <si>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</si>
  <si>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</si>
  <si>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</si>
  <si>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</si>
  <si>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</si>
  <si>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</si>
  <si>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</si>
  <si>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</si>
  <si>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</si>
  <si>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</si>
  <si>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</si>
  <si>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</si>
  <si>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</si>
  <si>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</si>
  <si>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</si>
  <si>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</si>
  <si>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</si>
  <si>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</si>
  <si>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</si>
  <si>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</si>
  <si>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</si>
  <si>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</si>
  <si>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</si>
  <si>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</si>
  <si>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</si>
  <si>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</si>
  <si>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</si>
  <si>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</si>
  <si>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</si>
  <si>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</si>
  <si>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</si>
  <si>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</si>
  <si>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</si>
  <si>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</si>
  <si>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</si>
  <si>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</si>
  <si>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</si>
  <si>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</si>
  <si>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</si>
  <si>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</si>
  <si>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</si>
  <si>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</si>
  <si>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</si>
  <si>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</si>
  <si>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</si>
  <si>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</si>
  <si>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</si>
  <si>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</si>
  <si>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</si>
  <si>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</si>
  <si>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</si>
  <si>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</si>
  <si>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</si>
  <si>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</si>
  <si>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</si>
  <si>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</si>
  <si>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</si>
  <si>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</si>
  <si>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</si>
  <si>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</si>
  <si>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</si>
  <si>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</si>
  <si>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</si>
  <si>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</si>
  <si>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</si>
  <si>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</si>
  <si>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</si>
  <si>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</si>
  <si>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</si>
  <si>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</si>
  <si>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</si>
  <si>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</si>
  <si>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</si>
  <si>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</si>
  <si>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</si>
  <si>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</si>
  <si>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</si>
  <si>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</si>
  <si>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</si>
  <si>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</si>
  <si>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</si>
  <si>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</si>
  <si>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</si>
  <si>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</si>
  <si>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</si>
  <si>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</si>
  <si>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</si>
  <si>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</si>
  <si>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</si>
  <si>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</si>
  <si>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</si>
  <si>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</si>
  <si>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</si>
  <si>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</si>
  <si>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</si>
  <si>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</si>
  <si>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</si>
  <si>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</si>
  <si>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</si>
  <si>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</si>
  <si>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</si>
  <si>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</si>
  <si>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</si>
  <si>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</si>
  <si>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</si>
  <si>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</si>
  <si>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</si>
  <si>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</si>
  <si>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</si>
  <si>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</si>
  <si>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</si>
  <si>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</si>
  <si>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</si>
  <si>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</si>
  <si>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</si>
  <si>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</si>
  <si>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</si>
  <si>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</si>
  <si>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</si>
  <si>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</si>
  <si>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</si>
  <si>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</si>
  <si>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</si>
  <si>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</si>
  <si>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</si>
  <si>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</si>
  <si>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</si>
  <si>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</si>
  <si>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</si>
  <si>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</si>
  <si>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</si>
  <si>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</si>
  <si>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</si>
  <si>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</si>
  <si>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</si>
  <si>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</si>
  <si>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</si>
  <si>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</si>
  <si>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</si>
  <si>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</si>
  <si>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</si>
  <si>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</si>
  <si>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</si>
  <si>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</si>
  <si>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</si>
  <si>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</si>
  <si>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</si>
  <si>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</si>
  <si>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</si>
  <si>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</si>
  <si>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</si>
  <si>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</si>
  <si>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</si>
  <si>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</si>
  <si>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</si>
  <si>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</si>
  <si>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</si>
  <si>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</si>
  <si>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</si>
  <si>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</si>
  <si>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</si>
  <si>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</si>
  <si>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</si>
  <si>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</si>
  <si>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</si>
  <si>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</si>
  <si>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</si>
  <si>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</si>
  <si>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</si>
  <si>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</si>
  <si>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</si>
  <si>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</si>
  <si>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</si>
  <si>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</si>
  <si>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</si>
  <si>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</si>
  <si>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</si>
  <si>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</si>
  <si>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</si>
  <si>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</si>
  <si>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</si>
  <si>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</si>
  <si>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</si>
  <si>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</si>
  <si>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</si>
  <si>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</si>
  <si>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</si>
  <si>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</si>
  <si>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</si>
  <si>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</si>
  <si>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</si>
  <si>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</si>
  <si>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</si>
  <si>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</si>
  <si>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</si>
  <si>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</si>
  <si>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</si>
  <si>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</si>
  <si>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</si>
  <si>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</si>
  <si>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</si>
  <si>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</si>
  <si>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</si>
  <si>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</si>
  <si>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</si>
  <si>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</si>
  <si>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</si>
  <si>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</si>
  <si>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</si>
  <si>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</si>
  <si>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</si>
  <si>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</si>
  <si>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</si>
  <si>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</si>
  <si>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</si>
  <si>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</si>
  <si>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</si>
  <si>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</si>
  <si>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</si>
  <si>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</si>
  <si>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</si>
  <si>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</si>
  <si>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</si>
  <si>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</si>
  <si>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</si>
  <si>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</si>
  <si>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</si>
  <si>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</si>
  <si>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</si>
  <si>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</si>
  <si>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</si>
  <si>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</si>
  <si>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</si>
  <si>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</si>
  <si>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</si>
  <si>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</si>
  <si>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</si>
  <si>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</si>
  <si>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</si>
  <si>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</si>
  <si>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</si>
  <si>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</si>
  <si>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</si>
  <si>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</si>
  <si>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</si>
  <si>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</si>
  <si>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</si>
  <si>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</si>
  <si>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</si>
  <si>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</si>
  <si>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</si>
  <si>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</si>
  <si>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</si>
  <si>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</si>
  <si>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</si>
  <si>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</si>
  <si>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</si>
  <si>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</si>
  <si>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</si>
  <si>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</si>
  <si>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</si>
  <si>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</si>
  <si>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</si>
  <si>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</si>
  <si>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</si>
  <si>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</si>
  <si>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</si>
  <si>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</si>
  <si>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</si>
  <si>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</si>
  <si>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</si>
  <si>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</si>
  <si>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</si>
  <si>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</si>
  <si>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</si>
  <si>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</si>
  <si>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</si>
  <si>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</si>
  <si>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</si>
  <si>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</si>
  <si>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</si>
  <si>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</si>
  <si>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</si>
  <si>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</si>
  <si>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</si>
  <si>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</si>
  <si>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</si>
  <si>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</si>
  <si>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</si>
  <si>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</si>
  <si>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</si>
  <si>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</si>
  <si>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</si>
  <si>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</si>
  <si>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</si>
  <si>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</si>
  <si>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</si>
  <si>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</si>
  <si>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</si>
  <si>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</si>
  <si>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</si>
  <si>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</si>
  <si>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</si>
  <si>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</si>
  <si>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</si>
  <si>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</si>
  <si>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</si>
  <si>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</si>
  <si>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</si>
  <si>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</si>
  <si>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</si>
  <si>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</si>
  <si>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</si>
  <si>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</si>
  <si>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</si>
  <si>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</si>
  <si>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</si>
  <si>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</si>
  <si>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</si>
  <si>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</si>
  <si>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</si>
  <si>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</si>
  <si>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</si>
  <si>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</si>
  <si>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</si>
  <si>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</si>
  <si>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</si>
  <si>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</si>
  <si>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</si>
  <si>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</si>
  <si>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</si>
  <si>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</si>
  <si>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</si>
  <si>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</si>
  <si>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</si>
  <si>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</si>
  <si>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</si>
  <si>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</si>
  <si>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</si>
  <si>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</si>
  <si>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</si>
  <si>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</si>
  <si>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</si>
  <si>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</si>
  <si>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</si>
  <si>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</si>
  <si>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</si>
  <si>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</si>
  <si>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</si>
  <si>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</si>
  <si>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</si>
  <si>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</si>
  <si>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</si>
  <si>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</si>
  <si>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</si>
  <si>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</si>
  <si>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</si>
  <si>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</si>
  <si>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</si>
  <si>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</si>
  <si>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</si>
  <si>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</si>
  <si>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</si>
  <si>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</si>
  <si>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</si>
  <si>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</si>
  <si>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</si>
  <si>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</si>
  <si>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</si>
  <si>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</si>
  <si>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</si>
  <si>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</si>
  <si>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</si>
  <si>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</si>
  <si>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</si>
  <si>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</si>
  <si>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</si>
  <si>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</si>
  <si>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</si>
  <si>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</si>
  <si>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</si>
  <si>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</si>
  <si>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</si>
  <si>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</si>
  <si>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</si>
  <si>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</si>
  <si>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</si>
  <si>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</si>
  <si>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</si>
  <si>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</si>
  <si>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</si>
  <si>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</si>
  <si>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</si>
  <si>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</si>
  <si>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</si>
  <si>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</si>
  <si>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</si>
  <si>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</si>
  <si>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</si>
  <si>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</si>
  <si>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</si>
  <si>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</si>
  <si>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</si>
  <si>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</si>
  <si>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</si>
  <si>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</si>
  <si>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</si>
  <si>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</si>
  <si>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</si>
  <si>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</si>
  <si>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</si>
  <si>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</si>
  <si>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</si>
  <si>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</si>
  <si>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</si>
  <si>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</si>
  <si>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</si>
  <si>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</si>
  <si>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</si>
  <si>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</si>
  <si>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</si>
  <si>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</si>
  <si>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</si>
  <si>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</si>
  <si>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</si>
  <si>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</si>
  <si>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</si>
  <si>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</si>
  <si>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</si>
  <si>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</si>
  <si>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</si>
  <si>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</si>
  <si>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</si>
  <si>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</si>
  <si>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</si>
  <si>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</si>
  <si>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</si>
  <si>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</si>
  <si>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</si>
  <si>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</si>
  <si>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</si>
  <si>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</si>
  <si>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</si>
  <si>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</si>
  <si>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</si>
  <si>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</si>
  <si>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</si>
  <si>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</si>
  <si>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</si>
  <si>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</si>
  <si>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</si>
  <si>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</si>
  <si>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</si>
  <si>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</si>
  <si>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</si>
  <si>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</si>
  <si>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</si>
  <si>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</si>
  <si>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</si>
  <si>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</si>
  <si>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</si>
  <si>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</si>
  <si>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</si>
  <si>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</si>
  <si>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</si>
  <si>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</si>
  <si>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</si>
  <si>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</si>
  <si>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</si>
  <si>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</si>
  <si>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</si>
  <si>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</si>
  <si>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</si>
  <si>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</si>
  <si>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</si>
  <si>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</si>
  <si>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</si>
  <si>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</si>
  <si>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</si>
  <si>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</si>
  <si>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</si>
  <si>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</si>
  <si>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</si>
  <si>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</si>
  <si>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</si>
  <si>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</si>
  <si>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</si>
  <si>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</si>
  <si>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</si>
  <si>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</si>
  <si>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</si>
  <si>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</si>
  <si>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</si>
  <si>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</si>
  <si>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</si>
  <si>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</si>
  <si>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</si>
  <si>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</si>
  <si>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</si>
  <si>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</si>
  <si>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</si>
  <si>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</si>
  <si>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</si>
  <si>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</si>
  <si>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</si>
  <si>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</si>
  <si>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</si>
  <si>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</si>
  <si>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</si>
  <si>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</si>
  <si>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</si>
  <si>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</si>
  <si>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</si>
  <si>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</si>
  <si>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</si>
  <si>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</si>
  <si>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</si>
  <si>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</si>
  <si>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</si>
  <si>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</si>
  <si>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</si>
  <si>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</si>
  <si>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</si>
  <si>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</si>
  <si>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</si>
  <si>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</si>
  <si>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</si>
  <si>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</si>
  <si>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</si>
  <si>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</si>
  <si>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</si>
  <si>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</si>
  <si>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</si>
  <si>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</si>
  <si>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</si>
  <si>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</si>
  <si>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</si>
  <si>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</si>
  <si>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</si>
  <si>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</si>
  <si>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</si>
  <si>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</si>
  <si>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</si>
  <si>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</si>
  <si>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</si>
  <si>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</si>
  <si>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</si>
  <si>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</si>
  <si>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</si>
  <si>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</si>
  <si>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</si>
  <si>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</si>
  <si>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</si>
  <si>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</si>
  <si>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</si>
  <si>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</si>
  <si>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</si>
  <si>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</si>
  <si>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</si>
  <si>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</si>
  <si>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</si>
  <si>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</si>
  <si>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</si>
  <si>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</si>
  <si>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</si>
  <si>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</si>
  <si>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</si>
  <si>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</si>
  <si>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</si>
  <si>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</si>
  <si>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</si>
  <si>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</si>
  <si>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</si>
  <si>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</si>
  <si>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</si>
  <si>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</si>
  <si>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</si>
  <si>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</si>
  <si>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</si>
  <si>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</si>
  <si>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</si>
  <si>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</si>
  <si>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</si>
  <si>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</si>
  <si>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</si>
  <si>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</si>
  <si>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</si>
  <si>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</si>
  <si>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</si>
  <si>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</si>
  <si>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</si>
  <si>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</si>
  <si>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</si>
  <si>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</si>
  <si>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</si>
  <si>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</si>
  <si>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</si>
  <si>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</si>
  <si>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</si>
  <si>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</si>
  <si>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</si>
  <si>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</si>
  <si>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</si>
  <si>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</si>
  <si>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</si>
  <si>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</si>
  <si>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</si>
  <si>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</si>
  <si>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</si>
  <si>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</si>
  <si>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</si>
  <si>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</si>
  <si>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</si>
  <si>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</si>
  <si>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</si>
  <si>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</si>
  <si>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</si>
  <si>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</si>
  <si>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</si>
  <si>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</si>
  <si>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</si>
  <si>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</si>
  <si>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</si>
  <si>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</si>
  <si>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</si>
  <si>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</si>
  <si>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</si>
  <si>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</si>
  <si>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</si>
  <si>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</si>
  <si>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</si>
  <si>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</si>
  <si>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</si>
  <si>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</si>
  <si>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</si>
  <si>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</si>
  <si>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</si>
  <si>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</si>
  <si>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</si>
  <si>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</si>
  <si>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</si>
  <si>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</si>
  <si>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</si>
  <si>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</si>
  <si>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</si>
  <si>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</si>
  <si>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</si>
  <si>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</si>
  <si>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</si>
  <si>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</si>
  <si>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</si>
  <si>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</si>
  <si>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</si>
  <si>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</si>
  <si>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</si>
  <si>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</si>
  <si>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</si>
  <si>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</si>
  <si>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</si>
  <si>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</si>
  <si>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</si>
  <si>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</si>
  <si>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</si>
  <si>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</si>
  <si>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</si>
  <si>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</si>
  <si>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</si>
  <si>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</si>
  <si>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</si>
  <si>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</si>
  <si>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</si>
  <si>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</si>
  <si>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</si>
  <si>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</si>
  <si>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</si>
  <si>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</si>
  <si>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</si>
  <si>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</si>
  <si>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</si>
  <si>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</si>
  <si>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</si>
  <si>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</si>
  <si>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</si>
  <si>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</si>
  <si>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</si>
  <si>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</si>
  <si>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</si>
  <si>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</si>
  <si>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</si>
  <si>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</si>
  <si>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</si>
  <si>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</si>
  <si>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</si>
  <si>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</si>
  <si>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</si>
  <si>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</si>
  <si>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</si>
  <si>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</si>
  <si>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</si>
  <si>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</si>
  <si>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</si>
  <si>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</si>
  <si>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</si>
  <si>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</si>
  <si>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</si>
  <si>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</si>
  <si>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</si>
  <si>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</si>
  <si>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</si>
  <si>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</si>
  <si>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</si>
  <si>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</si>
  <si>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</si>
  <si>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</si>
  <si>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</si>
  <si>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</si>
  <si>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</si>
  <si>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</si>
  <si>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</si>
  <si>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</si>
  <si>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</si>
  <si>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</si>
  <si>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</si>
  <si>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</si>
  <si>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</si>
  <si>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</si>
  <si>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</si>
  <si>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</si>
  <si>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</si>
  <si>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</si>
  <si>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</si>
  <si>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</si>
  <si>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</si>
  <si>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</si>
  <si>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</si>
  <si>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</si>
  <si>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</si>
  <si>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</si>
  <si>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</si>
  <si>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</si>
  <si>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</si>
  <si>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</si>
  <si>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</si>
  <si>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</si>
  <si>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</si>
  <si>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</si>
  <si>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</si>
  <si>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</si>
  <si>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</si>
  <si>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</si>
  <si>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</si>
  <si>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</si>
  <si>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</si>
  <si>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</si>
  <si>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</si>
  <si>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</si>
  <si>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</si>
  <si>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</si>
  <si>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</si>
  <si>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</si>
  <si>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</si>
  <si>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</si>
  <si>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</si>
  <si>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</si>
  <si>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</si>
  <si>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</si>
  <si>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</si>
  <si>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</si>
  <si>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</si>
  <si>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</si>
  <si>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</si>
  <si>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</si>
  <si>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</si>
  <si>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</si>
  <si>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</si>
  <si>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</si>
  <si>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</si>
  <si>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</si>
  <si>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</si>
  <si>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</si>
  <si>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</si>
  <si>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</si>
  <si>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</si>
  <si>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</si>
  <si>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</si>
  <si>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</si>
  <si>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</si>
  <si>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</si>
  <si>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</si>
  <si>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</si>
  <si>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</si>
  <si>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</si>
  <si>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</si>
  <si>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</si>
  <si>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</si>
  <si>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</si>
  <si>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</si>
  <si>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</si>
  <si>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</si>
  <si>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</si>
  <si>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</si>
  <si>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</si>
  <si>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</si>
  <si>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</si>
  <si>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</si>
  <si>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</si>
  <si>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</si>
  <si>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</si>
  <si>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</si>
  <si>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</si>
  <si>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</si>
  <si>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</si>
  <si>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</si>
  <si>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</si>
  <si>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</si>
  <si>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</si>
  <si>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</si>
  <si>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</si>
  <si>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</si>
  <si>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</si>
  <si>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</si>
  <si>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</si>
  <si>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</si>
  <si>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</si>
  <si>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</si>
  <si>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</si>
  <si>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</si>
  <si>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</si>
  <si>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</si>
  <si>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</si>
  <si>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</si>
  <si>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</si>
  <si>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</si>
  <si>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</si>
  <si>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</si>
  <si>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</si>
  <si>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</si>
  <si>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</si>
  <si>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</si>
  <si>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</si>
  <si>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</si>
  <si>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</si>
  <si>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</si>
  <si>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</si>
  <si>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</si>
  <si>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</si>
  <si>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</si>
  <si>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</si>
  <si>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</si>
  <si>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</si>
  <si>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</si>
  <si>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</si>
  <si>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</si>
  <si>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</si>
  <si>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</si>
  <si>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</si>
  <si>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</si>
  <si>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</si>
  <si>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</si>
  <si>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</si>
  <si>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</si>
  <si>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</si>
  <si>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</si>
  <si>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</si>
  <si>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</si>
  <si>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</si>
  <si>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</si>
  <si>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</si>
  <si>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</si>
  <si>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</si>
  <si>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</si>
  <si>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</si>
  <si>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</si>
  <si>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</si>
  <si>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</si>
  <si>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</si>
  <si>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</si>
  <si>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</si>
  <si>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</si>
  <si>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</si>
  <si>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</si>
  <si>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</si>
  <si>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</si>
  <si>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</si>
  <si>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</si>
  <si>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</si>
  <si>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</si>
  <si>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</si>
  <si>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</si>
  <si>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</si>
  <si>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</si>
  <si>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</si>
  <si>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</si>
  <si>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</si>
  <si>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</si>
  <si>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</si>
  <si>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</si>
  <si>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</si>
  <si>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</si>
  <si>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</si>
  <si>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</si>
  <si>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</si>
  <si>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</si>
  <si>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</si>
  <si>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</si>
  <si>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</si>
  <si>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</si>
  <si>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</si>
  <si>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</si>
  <si>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</si>
  <si>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</si>
  <si>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</si>
  <si>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</si>
  <si>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</si>
  <si>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</si>
  <si>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</si>
  <si>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</si>
  <si>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</si>
  <si>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</si>
  <si>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</si>
  <si>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</si>
  <si>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</si>
  <si>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</si>
  <si>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</si>
  <si>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</si>
  <si>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</si>
  <si>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</si>
  <si>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</si>
  <si>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</si>
  <si>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</si>
  <si>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</si>
  <si>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</si>
  <si>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</si>
  <si>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</si>
  <si>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</si>
  <si>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</si>
  <si>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</si>
  <si>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</si>
  <si>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</si>
  <si>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</si>
  <si>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</si>
  <si>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</si>
  <si>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</si>
  <si>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</si>
  <si>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</si>
  <si>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</si>
  <si>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</si>
  <si>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</si>
  <si>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</si>
  <si>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</si>
  <si>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</si>
  <si>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</si>
  <si>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</si>
  <si>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</si>
  <si>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</si>
  <si>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</si>
  <si>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</si>
  <si>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</si>
  <si>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</si>
  <si>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</si>
  <si>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</si>
  <si>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</si>
  <si>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</si>
  <si>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</si>
  <si>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</si>
  <si>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</si>
  <si>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</si>
  <si>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</si>
  <si>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</si>
  <si>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</si>
  <si>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</si>
  <si>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</si>
  <si>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</si>
  <si>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</si>
  <si>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</si>
  <si>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</si>
  <si>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</si>
  <si>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</si>
  <si>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</si>
  <si>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</si>
  <si>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</si>
  <si>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</si>
  <si>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</si>
  <si>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</si>
  <si>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</si>
  <si>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</si>
  <si>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</si>
  <si>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</si>
  <si>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</si>
  <si>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</si>
  <si>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</si>
  <si>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</si>
  <si>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</si>
  <si>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</si>
  <si>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</si>
  <si>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</si>
  <si>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</si>
  <si>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</si>
  <si>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</si>
  <si>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</si>
  <si>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</si>
  <si>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</si>
  <si>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</si>
  <si>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</si>
  <si>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</si>
  <si>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</si>
  <si>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</si>
  <si>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</si>
  <si>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</si>
  <si>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</si>
  <si>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</si>
  <si>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</si>
  <si>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</si>
  <si>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</si>
  <si>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</si>
  <si>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</si>
  <si>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</si>
  <si>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</si>
  <si>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</si>
  <si>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</si>
  <si>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</si>
  <si>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</si>
  <si>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</si>
  <si>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</si>
  <si>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</si>
  <si>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</si>
  <si>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</si>
  <si>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</si>
  <si>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</si>
  <si>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</si>
  <si>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</si>
  <si>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</si>
  <si>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</si>
  <si>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</si>
  <si>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</si>
  <si>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</si>
  <si>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</si>
  <si>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</si>
  <si>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</si>
  <si>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</si>
  <si>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</si>
  <si>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</si>
  <si>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</si>
  <si>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</si>
  <si>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</si>
  <si>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</si>
  <si>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</si>
  <si>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</si>
  <si>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</si>
  <si>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</si>
  <si>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</si>
  <si>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</si>
  <si>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</si>
  <si>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</si>
  <si>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</si>
  <si>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</si>
  <si>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</si>
  <si>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</si>
  <si>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</si>
  <si>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</si>
  <si>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</si>
  <si>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</si>
  <si>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</si>
  <si>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</si>
  <si>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</si>
  <si>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</si>
  <si>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</si>
  <si>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</si>
  <si>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</si>
  <si>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</si>
  <si>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</si>
  <si>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</si>
  <si>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</si>
  <si>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</si>
  <si>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</si>
  <si>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</si>
  <si>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</si>
  <si>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</si>
  <si>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</si>
  <si>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</si>
  <si>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</si>
  <si>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</si>
  <si>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</si>
  <si>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</si>
  <si>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</si>
  <si>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</si>
  <si>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</si>
  <si>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</si>
  <si>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</si>
  <si>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</si>
  <si>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</si>
  <si>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</si>
  <si>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</si>
  <si>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</si>
  <si>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</si>
  <si>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</si>
  <si>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</si>
  <si>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</si>
  <si>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</si>
  <si>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</si>
  <si>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</si>
  <si>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</si>
  <si>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</si>
  <si>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</si>
  <si>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</si>
  <si>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</si>
  <si>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</si>
  <si>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</si>
  <si>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</si>
  <si>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</si>
  <si>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</si>
  <si>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</si>
  <si>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</si>
  <si>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</si>
  <si>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</si>
  <si>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</si>
  <si>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</si>
  <si>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</si>
  <si>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</si>
  <si>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</si>
  <si>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</si>
  <si>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</si>
  <si>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</si>
  <si>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</si>
  <si>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</si>
  <si>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</si>
  <si>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</si>
  <si>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</si>
  <si>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</si>
  <si>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</si>
  <si>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</si>
  <si>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</si>
  <si>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</si>
  <si>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</si>
  <si>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</si>
  <si>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</si>
  <si>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</si>
  <si>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</si>
  <si>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</si>
  <si>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</si>
  <si>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</si>
  <si>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</si>
  <si>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</si>
  <si>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</si>
  <si>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</si>
  <si>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</si>
  <si>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</si>
  <si>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</si>
  <si>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</si>
  <si>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</si>
  <si>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</si>
  <si>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</si>
  <si>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</si>
  <si>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</si>
  <si>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</si>
  <si>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</si>
  <si>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</si>
  <si>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</si>
  <si>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</si>
  <si>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</si>
  <si>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</si>
  <si>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</si>
  <si>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</si>
  <si>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</si>
  <si>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</si>
  <si>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</si>
  <si>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</si>
  <si>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</si>
  <si>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</si>
  <si>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</si>
  <si>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</si>
  <si>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</si>
  <si>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</si>
  <si>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</si>
  <si>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</si>
  <si>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</si>
  <si>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</si>
  <si>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</si>
  <si>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</si>
  <si>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</si>
  <si>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</si>
  <si>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</si>
  <si>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</si>
  <si>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</si>
  <si>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</si>
  <si>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</si>
  <si>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</si>
  <si>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</si>
  <si>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</si>
  <si>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</si>
  <si>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</si>
  <si>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</si>
  <si>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</si>
  <si>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</si>
  <si>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</si>
  <si>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</si>
  <si>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</si>
  <si>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</si>
  <si>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</si>
  <si>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</si>
  <si>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</si>
  <si>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</si>
  <si>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</si>
  <si>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</si>
  <si>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</si>
  <si>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</si>
  <si>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</si>
  <si>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</si>
  <si>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</si>
  <si>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</si>
  <si>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</si>
  <si>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</si>
  <si>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</si>
  <si>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</si>
  <si>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</si>
  <si>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</si>
  <si>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</si>
  <si>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</si>
  <si>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</si>
  <si>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</si>
  <si>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</si>
  <si>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</si>
  <si>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</si>
  <si>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</si>
  <si>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</si>
  <si>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</si>
  <si>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</si>
  <si>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</si>
  <si>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</si>
  <si>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</si>
  <si>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</si>
  <si>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</si>
  <si>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</si>
  <si>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</si>
  <si>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</si>
  <si>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</si>
  <si>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</si>
  <si>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</si>
  <si>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</si>
  <si>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</si>
  <si>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</si>
  <si>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</si>
  <si>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</si>
  <si>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</si>
  <si>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</si>
  <si>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</si>
  <si>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</si>
  <si>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</si>
  <si>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</si>
  <si>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</si>
  <si>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</si>
  <si>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</si>
  <si>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</si>
  <si>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</si>
  <si>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</si>
  <si>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</si>
  <si>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</si>
  <si>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</si>
  <si>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</si>
  <si>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</si>
  <si>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</si>
  <si>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</si>
  <si>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</si>
  <si>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</si>
  <si>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</si>
  <si>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</si>
  <si>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</si>
  <si>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</si>
  <si>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</si>
  <si>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</si>
  <si>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</si>
  <si>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</si>
  <si>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</si>
  <si>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</si>
  <si>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</si>
  <si>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</si>
  <si>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</si>
  <si>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</si>
  <si>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</si>
  <si>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</si>
  <si>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</si>
  <si>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</si>
  <si>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</si>
  <si>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</si>
  <si>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</si>
  <si>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</si>
  <si>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</si>
  <si>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</si>
  <si>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</si>
  <si>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</si>
  <si>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</si>
  <si>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</si>
  <si>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</si>
  <si>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</si>
  <si>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</si>
  <si>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</si>
  <si>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</si>
  <si>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</si>
  <si>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</si>
  <si>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</si>
  <si>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</si>
  <si>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</si>
  <si>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</si>
  <si>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</si>
  <si>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</si>
  <si>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</si>
  <si>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</si>
  <si>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</si>
  <si>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</si>
  <si>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</si>
  <si>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</si>
  <si>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</si>
  <si>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</si>
  <si>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</si>
  <si>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</si>
  <si>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</si>
  <si>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</si>
  <si>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</si>
  <si>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</si>
  <si>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</si>
  <si>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</si>
  <si>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</si>
  <si>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</si>
  <si>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</si>
  <si>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</si>
  <si>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</si>
  <si>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</si>
  <si>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</si>
  <si>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</si>
  <si>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</si>
  <si>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</si>
  <si>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</si>
  <si>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</si>
  <si>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</si>
  <si>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</si>
  <si>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</si>
  <si>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</si>
  <si>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</si>
  <si>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</si>
  <si>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</si>
  <si>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</si>
  <si>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</si>
  <si>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</si>
  <si>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</si>
  <si>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</si>
  <si>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</si>
  <si>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</si>
  <si>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</si>
  <si>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</si>
  <si>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</si>
  <si>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</si>
  <si>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</si>
  <si>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</si>
  <si>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</si>
  <si>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</si>
  <si>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</si>
  <si>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</si>
  <si>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</si>
  <si>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</si>
  <si>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</si>
  <si>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</si>
  <si>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</si>
  <si>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</si>
  <si>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</si>
  <si>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</si>
  <si>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</si>
  <si>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</si>
  <si>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</si>
  <si>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</si>
  <si>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</si>
  <si>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</si>
  <si>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</si>
  <si>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</si>
  <si>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</si>
  <si>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</si>
  <si>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</si>
  <si>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</si>
  <si>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</si>
  <si>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</si>
  <si>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</si>
  <si>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</si>
  <si>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</si>
  <si>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</si>
  <si>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</si>
  <si>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</si>
  <si>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</si>
  <si>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</si>
  <si>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</si>
  <si>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</si>
  <si>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</si>
  <si>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</si>
  <si>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</si>
  <si>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</si>
  <si>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</si>
  <si>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</si>
  <si>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</si>
  <si>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</si>
  <si>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</si>
  <si>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</si>
  <si>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</si>
  <si>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</si>
  <si>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</si>
  <si>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</si>
  <si>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</si>
  <si>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</si>
  <si>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</si>
  <si>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</si>
  <si>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</si>
  <si>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</si>
  <si>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</si>
  <si>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</si>
  <si>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</si>
  <si>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</si>
  <si>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</si>
  <si>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</si>
  <si>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</si>
  <si>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</si>
  <si>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</si>
  <si>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</si>
  <si>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</si>
  <si>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</si>
  <si>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</si>
  <si>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</si>
  <si>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</si>
  <si>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</si>
  <si>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</si>
  <si>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</si>
  <si>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</si>
  <si>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</si>
  <si>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</si>
  <si>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</si>
  <si>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</si>
  <si>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</si>
  <si>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</si>
  <si>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</si>
  <si>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</si>
  <si>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</si>
  <si>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</si>
  <si>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</si>
  <si>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</si>
  <si>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</si>
  <si>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</si>
  <si>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</si>
  <si>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</si>
  <si>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</si>
  <si>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</si>
  <si>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</si>
  <si>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</si>
  <si>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</si>
  <si>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</si>
  <si>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</si>
  <si>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</si>
  <si>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</si>
  <si>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</si>
  <si>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</si>
  <si>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</si>
  <si>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</si>
  <si>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</si>
  <si>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</si>
  <si>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</si>
  <si>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</si>
  <si>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</si>
  <si>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</si>
  <si>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</si>
  <si>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</si>
  <si>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</si>
  <si>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</si>
  <si>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</si>
  <si>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</si>
  <si>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</si>
  <si>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</si>
  <si>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</si>
  <si>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</si>
  <si>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</si>
  <si>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</si>
  <si>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</si>
  <si>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</si>
  <si>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</si>
  <si>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</si>
  <si>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</si>
  <si>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</si>
  <si>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</si>
  <si>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</si>
  <si>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</si>
  <si>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</si>
  <si>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</si>
  <si>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</si>
  <si>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</si>
  <si>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</si>
  <si>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</si>
  <si>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</si>
  <si>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</si>
  <si>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</si>
  <si>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</si>
  <si>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</si>
  <si>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</si>
  <si>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</si>
  <si>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</si>
  <si>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</si>
  <si>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</si>
  <si>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</si>
  <si>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</si>
  <si>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</si>
  <si>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</si>
  <si>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</si>
  <si>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</si>
  <si>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</si>
  <si>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</si>
  <si>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</si>
  <si>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</si>
  <si>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</si>
  <si>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</si>
  <si>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</si>
  <si>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</si>
  <si>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</si>
  <si>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</si>
  <si>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</si>
  <si>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</si>
  <si>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</si>
  <si>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</si>
  <si>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</si>
  <si>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</si>
  <si>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</si>
  <si>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</si>
  <si>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</si>
  <si>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</si>
  <si>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</si>
  <si>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</si>
  <si>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</si>
  <si>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</si>
  <si>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</si>
  <si>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</si>
  <si>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</si>
  <si>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</si>
  <si>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</si>
  <si>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</si>
  <si>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</si>
  <si>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</si>
  <si>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</si>
  <si>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</si>
  <si>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</si>
  <si>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</si>
  <si>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</si>
  <si>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</si>
  <si>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</si>
  <si>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</si>
  <si>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</si>
  <si>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</si>
  <si>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</si>
  <si>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</si>
  <si>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</si>
  <si>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</si>
  <si>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</si>
  <si>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</si>
  <si>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</si>
  <si>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</si>
  <si>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</si>
  <si>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</si>
  <si>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</si>
  <si>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</si>
  <si>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</si>
  <si>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</si>
  <si>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</si>
  <si>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</si>
  <si>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</si>
  <si>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</si>
  <si>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</si>
  <si>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</si>
  <si>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</si>
  <si>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</si>
  <si>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</si>
  <si>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</si>
  <si>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</si>
  <si>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</si>
  <si>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</si>
  <si>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</si>
  <si>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</si>
  <si>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</si>
  <si>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</si>
  <si>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</si>
  <si>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</si>
  <si>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</si>
  <si>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</si>
  <si>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</si>
  <si>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</si>
  <si>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</si>
  <si>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</si>
  <si>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</si>
  <si>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</si>
  <si>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</si>
  <si>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</si>
  <si>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</si>
  <si>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</si>
  <si>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</si>
  <si>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</si>
  <si>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</si>
  <si>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</si>
  <si>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</si>
  <si>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</si>
  <si>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</si>
  <si>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</si>
  <si>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</si>
  <si>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</si>
  <si>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</si>
  <si>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</si>
  <si>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</si>
  <si>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</si>
  <si>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</si>
  <si>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</si>
  <si>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</si>
  <si>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</si>
  <si>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</si>
  <si>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</si>
  <si>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</si>
  <si>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</si>
  <si>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</si>
  <si>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</si>
  <si>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</si>
  <si>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</si>
  <si>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</si>
  <si>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</si>
  <si>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</si>
  <si>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</si>
  <si>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</si>
  <si>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</si>
  <si>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</si>
  <si>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</si>
  <si>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</si>
  <si>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</si>
  <si>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</si>
  <si>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</si>
  <si>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</si>
  <si>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</si>
  <si>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</si>
  <si>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</si>
  <si>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</si>
  <si>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</si>
  <si>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</si>
  <si>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</si>
  <si>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</si>
  <si>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</si>
  <si>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</si>
  <si>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</si>
  <si>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</si>
  <si>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</si>
  <si>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</si>
  <si>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</si>
  <si>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</si>
  <si>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</si>
  <si>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</si>
  <si>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</si>
  <si>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</si>
  <si>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</si>
  <si>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</si>
  <si>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</si>
  <si>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</si>
  <si>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</si>
  <si>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</si>
  <si>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</si>
  <si>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</si>
  <si>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</si>
  <si>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</si>
  <si>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</si>
  <si>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</si>
  <si>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</si>
  <si>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</si>
  <si>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</si>
  <si>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</si>
  <si>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</si>
  <si>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</si>
  <si>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</si>
  <si>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</si>
  <si>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</si>
  <si>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</si>
  <si>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</si>
  <si>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</si>
  <si>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</si>
  <si>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</si>
  <si>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</si>
  <si>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</si>
  <si>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</si>
  <si>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</si>
  <si>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</si>
  <si>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</si>
  <si>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</si>
  <si>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</si>
  <si>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</si>
  <si>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</si>
  <si>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</si>
  <si>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</si>
  <si>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</si>
  <si>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</si>
  <si>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</si>
  <si>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</si>
  <si>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</si>
  <si>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</si>
  <si>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</si>
  <si>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</si>
  <si>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</si>
  <si>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</si>
  <si>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</si>
  <si>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</si>
  <si>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</si>
  <si>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</si>
  <si>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</si>
  <si>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</si>
  <si>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</si>
  <si>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</si>
  <si>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</si>
  <si>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</si>
  <si>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</si>
  <si>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</si>
  <si>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</si>
  <si>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</si>
  <si>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</si>
  <si>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</si>
  <si>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</si>
  <si>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</si>
  <si>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</si>
  <si>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</si>
  <si>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</si>
  <si>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</si>
  <si>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</si>
  <si>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</si>
  <si>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</si>
  <si>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</si>
  <si>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</si>
  <si>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</si>
  <si>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</si>
  <si>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</si>
  <si>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</si>
  <si>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</si>
  <si>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</si>
  <si>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</si>
  <si>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</si>
  <si>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</si>
  <si>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</si>
  <si>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</si>
  <si>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</si>
  <si>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</si>
  <si>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</si>
  <si>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</si>
  <si>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</si>
  <si>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</si>
  <si>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</si>
  <si>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</si>
  <si>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</si>
  <si>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</si>
  <si>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</si>
  <si>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</si>
  <si>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</si>
  <si>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</si>
  <si>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</si>
  <si>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</si>
  <si>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</si>
  <si>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</si>
  <si>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</si>
  <si>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</si>
  <si>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</si>
  <si>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</si>
  <si>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</si>
  <si>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</si>
  <si>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</si>
  <si>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</si>
  <si>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</si>
  <si>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</si>
  <si>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</si>
  <si>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</si>
  <si>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</si>
  <si>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</si>
  <si>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</si>
  <si>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</si>
  <si>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</si>
  <si>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</si>
  <si>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</si>
  <si>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</si>
  <si>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</si>
  <si>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</si>
  <si>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</si>
  <si>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</si>
  <si>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</si>
  <si>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</si>
  <si>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</si>
  <si>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</si>
  <si>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</si>
  <si>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</si>
  <si>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</si>
  <si>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</si>
  <si>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</si>
  <si>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</si>
  <si>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</si>
  <si>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</si>
  <si>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</si>
  <si>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</si>
  <si>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</si>
  <si>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</si>
  <si>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</si>
  <si>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</si>
  <si>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</si>
  <si>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</si>
  <si>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</si>
  <si>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</si>
  <si>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</si>
  <si>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</si>
  <si>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</si>
  <si>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</si>
  <si>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</si>
  <si>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</si>
  <si>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</si>
  <si>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</si>
  <si>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</si>
  <si>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</si>
  <si>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</si>
  <si>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</si>
  <si>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</si>
  <si>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</si>
  <si>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</si>
  <si>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</si>
  <si>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</si>
  <si>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</si>
  <si>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</si>
  <si>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</si>
  <si>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</si>
  <si>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</si>
  <si>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</si>
  <si>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</si>
  <si>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</si>
  <si>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</si>
  <si>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</si>
  <si>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</si>
  <si>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</si>
  <si>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</si>
  <si>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</si>
  <si>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</si>
  <si>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</si>
  <si>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</si>
  <si>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</si>
  <si>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</si>
  <si>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</si>
  <si>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</si>
  <si>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</si>
  <si>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</si>
  <si>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</si>
  <si>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</si>
  <si>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</si>
  <si>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</si>
  <si>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</si>
  <si>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</si>
  <si>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</si>
  <si>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</si>
  <si>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</si>
  <si>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</si>
  <si>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</si>
  <si>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</si>
  <si>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</si>
  <si>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</si>
  <si>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</si>
  <si>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</si>
  <si>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</si>
  <si>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</si>
  <si>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</si>
  <si>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</si>
  <si>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</si>
  <si>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</si>
  <si>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</si>
  <si>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</si>
  <si>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</si>
  <si>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</si>
  <si>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</si>
  <si>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</si>
  <si>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</si>
  <si>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</si>
  <si>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</si>
  <si>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</si>
  <si>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</si>
  <si>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</si>
  <si>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</si>
  <si>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</si>
  <si>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</si>
  <si>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</si>
  <si>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</si>
  <si>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</si>
  <si>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</si>
  <si>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</si>
  <si>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</si>
  <si>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</si>
  <si>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</si>
  <si>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</si>
  <si>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</si>
  <si>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</si>
  <si>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</si>
  <si>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</si>
  <si>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</si>
  <si>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</si>
  <si>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</si>
  <si>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</si>
  <si>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</si>
  <si>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</si>
  <si>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</si>
  <si>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</si>
  <si>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</si>
  <si>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</si>
  <si>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</si>
  <si>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</si>
  <si>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</si>
  <si>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</si>
  <si>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</si>
  <si>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</si>
  <si>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</si>
  <si>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</si>
  <si>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</si>
  <si>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</si>
  <si>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</si>
  <si>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</si>
  <si>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</si>
  <si>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</si>
  <si>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</si>
  <si>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</si>
  <si>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</si>
  <si>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</si>
  <si>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</si>
  <si>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</si>
  <si>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</si>
  <si>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</si>
  <si>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</si>
  <si>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</si>
  <si>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</si>
  <si>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</si>
  <si>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</si>
  <si>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</si>
  <si>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</si>
  <si>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</si>
  <si>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</si>
  <si>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</si>
  <si>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</si>
  <si>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</si>
  <si>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</si>
  <si>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</si>
  <si>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</si>
  <si>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</si>
  <si>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</si>
  <si>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</si>
  <si>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</si>
  <si>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</si>
  <si>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</si>
  <si>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</si>
  <si>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</si>
  <si>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</si>
  <si>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</si>
  <si>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</si>
  <si>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</si>
  <si>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</si>
  <si>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</si>
  <si>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</si>
  <si>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</si>
  <si>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</si>
  <si>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</si>
  <si>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</si>
  <si>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</si>
  <si>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</si>
  <si>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</si>
  <si>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</si>
  <si>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</si>
  <si>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</si>
  <si>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</si>
  <si>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</si>
  <si>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</si>
  <si>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</si>
  <si>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</si>
  <si>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</si>
  <si>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</si>
  <si>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</si>
  <si>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</si>
  <si>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</si>
  <si>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</si>
  <si>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</si>
  <si>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</si>
  <si>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</si>
  <si>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</si>
  <si>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</si>
  <si>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</si>
  <si>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</si>
  <si>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</si>
  <si>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</si>
  <si>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</si>
  <si>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</si>
  <si>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</si>
  <si>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</si>
  <si>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</si>
  <si>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</si>
  <si>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</si>
  <si>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</si>
  <si>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</si>
  <si>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</si>
  <si>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</si>
  <si>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</si>
  <si>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</si>
  <si>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</si>
  <si>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</si>
  <si>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</si>
  <si>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</si>
  <si>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</si>
  <si>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</si>
  <si>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</si>
  <si>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</si>
  <si>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</si>
  <si>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</si>
  <si>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</si>
  <si>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</si>
  <si>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</si>
  <si>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</si>
  <si>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</si>
  <si>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</si>
  <si>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</si>
  <si>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</si>
  <si>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</si>
  <si>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</si>
  <si>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</si>
  <si>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</si>
  <si>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</si>
  <si>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</si>
  <si>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</si>
  <si>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</si>
  <si>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</si>
  <si>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</si>
  <si>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</si>
  <si>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</si>
  <si>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</si>
  <si>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</si>
  <si>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</si>
  <si>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</si>
  <si>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</si>
  <si>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</si>
  <si>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</si>
  <si>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</si>
  <si>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</si>
  <si>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</si>
  <si>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</si>
  <si>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</si>
  <si>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</si>
  <si>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</si>
  <si>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</si>
  <si>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</si>
  <si>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</si>
  <si>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</si>
  <si>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</si>
  <si>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</si>
  <si>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</si>
  <si>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</si>
  <si>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</si>
  <si>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</si>
  <si>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</si>
  <si>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</si>
  <si>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</si>
  <si>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</si>
  <si>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</si>
  <si>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</si>
  <si>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</si>
  <si>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</si>
  <si>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</si>
  <si>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</si>
  <si>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</si>
  <si>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</si>
  <si>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</si>
  <si>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</si>
  <si>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</si>
  <si>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</si>
  <si>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</si>
  <si>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</si>
  <si>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</si>
  <si>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</si>
  <si>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</si>
  <si>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</si>
  <si>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</si>
  <si>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</si>
  <si>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</si>
  <si>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</si>
  <si>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</si>
  <si>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</si>
  <si>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</si>
  <si>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</si>
  <si>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</si>
  <si>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</si>
  <si>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</si>
  <si>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</si>
  <si>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</si>
  <si>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</si>
  <si>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</si>
  <si>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</si>
  <si>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</si>
  <si>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</si>
  <si>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</si>
  <si>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</si>
  <si>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</si>
  <si>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</si>
  <si>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</si>
  <si>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</si>
  <si>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</si>
  <si>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</si>
  <si>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</si>
  <si>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</si>
  <si>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</si>
  <si>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</si>
  <si>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</si>
  <si>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</si>
  <si>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</si>
  <si>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</si>
  <si>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</si>
  <si>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</si>
  <si>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</si>
  <si>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</si>
  <si>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</si>
  <si>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</si>
  <si>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</si>
  <si>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</si>
  <si>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</si>
  <si>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</si>
  <si>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</si>
  <si>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</si>
  <si>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</si>
  <si>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</si>
  <si>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</si>
  <si>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</si>
  <si>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</si>
  <si>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</si>
  <si>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</si>
  <si>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</si>
  <si>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</si>
  <si>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</si>
  <si>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</si>
  <si>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</si>
  <si>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</si>
  <si>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</si>
  <si>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</si>
  <si>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</si>
  <si>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</si>
  <si>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</si>
  <si>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</si>
  <si>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</si>
  <si>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</si>
  <si>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</si>
  <si>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</si>
  <si>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</si>
  <si>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</si>
  <si>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</si>
  <si>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</si>
  <si>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</si>
  <si>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</si>
  <si>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</si>
  <si>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</si>
  <si>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</si>
  <si>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</si>
  <si>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</si>
  <si>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</si>
  <si>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</si>
  <si>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</si>
  <si>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</si>
  <si>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</si>
  <si>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</si>
  <si>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</si>
  <si>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</si>
  <si>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</si>
  <si>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</si>
  <si>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</si>
  <si>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</si>
  <si>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</si>
  <si>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</si>
  <si>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</si>
  <si>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</si>
  <si>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</si>
  <si>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</si>
  <si>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</si>
  <si>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</si>
  <si>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</si>
  <si>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</si>
  <si>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</si>
  <si>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</si>
  <si>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</si>
  <si>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</si>
  <si>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</si>
  <si>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</si>
  <si>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</si>
  <si>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</si>
  <si>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</si>
  <si>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</si>
  <si>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</si>
  <si>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</si>
  <si>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</si>
  <si>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</si>
  <si>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</si>
  <si>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</si>
  <si>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</si>
  <si>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</si>
  <si>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</si>
  <si>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</si>
  <si>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</si>
  <si>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</si>
  <si>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</si>
  <si>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</si>
  <si>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</si>
  <si>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</si>
  <si>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</si>
  <si>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</si>
  <si>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</si>
  <si>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</si>
  <si>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</si>
  <si>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</si>
  <si>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</si>
  <si>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</si>
  <si>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</si>
  <si>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</si>
  <si>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</si>
  <si>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</si>
  <si>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</si>
  <si>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</si>
  <si>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</si>
  <si>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</si>
  <si>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</si>
  <si>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</si>
  <si>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</si>
  <si>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</si>
  <si>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</si>
  <si>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</si>
  <si>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</si>
  <si>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</si>
  <si>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</si>
  <si>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</si>
  <si>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</si>
  <si>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</si>
  <si>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</si>
  <si>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</si>
  <si>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</si>
  <si>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</si>
  <si>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</si>
  <si>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</si>
  <si>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</si>
  <si>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</si>
  <si>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</si>
  <si>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</si>
  <si>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</si>
  <si>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</si>
  <si>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</si>
  <si>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</si>
  <si>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</si>
  <si>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</si>
  <si>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</si>
  <si>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</si>
  <si>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</si>
  <si>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</si>
  <si>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</si>
  <si>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</si>
  <si>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</si>
  <si>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</si>
  <si>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</si>
  <si>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</si>
  <si>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</si>
  <si>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</si>
  <si>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</si>
  <si>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</si>
  <si>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</si>
  <si>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</si>
  <si>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</si>
  <si>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</si>
  <si>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</si>
  <si>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</si>
  <si>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</si>
  <si>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</si>
  <si>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</si>
  <si>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</si>
  <si>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</si>
  <si>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</si>
  <si>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</si>
  <si>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</si>
  <si>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</si>
  <si>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</si>
  <si>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</si>
  <si>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</si>
  <si>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</si>
  <si>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</si>
  <si>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</si>
  <si>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</si>
  <si>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</si>
  <si>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</si>
  <si>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</si>
  <si>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</si>
  <si>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</si>
  <si>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</si>
  <si>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</si>
  <si>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</si>
  <si>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</si>
  <si>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</si>
  <si>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</si>
  <si>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</si>
  <si>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</si>
  <si>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</si>
  <si>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</si>
  <si>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</si>
  <si>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</si>
  <si>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</si>
  <si>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</si>
  <si>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</si>
  <si>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</si>
  <si>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</si>
  <si>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</si>
  <si>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</si>
  <si>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</si>
  <si>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</si>
  <si>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</si>
  <si>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</si>
  <si>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</si>
  <si>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</si>
  <si>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</si>
  <si>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</si>
  <si>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</si>
  <si>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</si>
  <si>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</si>
  <si>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</si>
  <si>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</si>
  <si>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</si>
  <si>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</si>
  <si>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</si>
  <si>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</si>
  <si>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</si>
  <si>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</si>
  <si>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</si>
  <si>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</si>
  <si>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</si>
  <si>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</si>
  <si>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</si>
  <si>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</si>
  <si>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</si>
  <si>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</si>
  <si>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</si>
  <si>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</si>
  <si>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</si>
  <si>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</si>
  <si>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</si>
  <si>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</si>
  <si>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</si>
  <si>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</si>
  <si>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</si>
  <si>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</si>
  <si>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</si>
  <si>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</si>
  <si>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</si>
  <si>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</si>
  <si>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</si>
  <si>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</si>
  <si>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</si>
  <si>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</si>
  <si>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</si>
  <si>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</si>
  <si>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</si>
  <si>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</si>
  <si>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</si>
  <si>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</si>
  <si>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</si>
  <si>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</si>
  <si>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</si>
  <si>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</si>
  <si>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</si>
  <si>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</si>
  <si>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</si>
  <si>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</si>
  <si>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</si>
  <si>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</si>
  <si>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</si>
  <si>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</si>
  <si>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</si>
  <si>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</si>
  <si>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</si>
  <si>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</si>
  <si>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</si>
  <si>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</si>
  <si>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</si>
  <si>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</si>
  <si>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</si>
  <si>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</si>
  <si>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</si>
  <si>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</si>
  <si>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</si>
  <si>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</si>
  <si>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</si>
  <si>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</si>
  <si>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</si>
  <si>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</si>
  <si>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</si>
  <si>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</si>
  <si>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</si>
  <si>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</si>
  <si>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</si>
  <si>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</si>
  <si>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</si>
  <si>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</si>
  <si>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</si>
  <si>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</si>
  <si>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</si>
  <si>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</si>
  <si>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</si>
  <si>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</si>
  <si>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</si>
  <si>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</si>
  <si>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</si>
  <si>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</si>
  <si>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</si>
  <si>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</si>
  <si>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</si>
  <si>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</si>
  <si>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</si>
  <si>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</si>
  <si>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</si>
  <si>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</si>
  <si>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</si>
  <si>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</si>
  <si>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</si>
  <si>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</si>
  <si>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</si>
  <si>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</si>
  <si>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</si>
  <si>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</si>
  <si>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</si>
  <si>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</si>
  <si>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</si>
  <si>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</si>
  <si>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</si>
  <si>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</si>
  <si>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</si>
  <si>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</si>
  <si>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</si>
  <si>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</si>
  <si>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</si>
  <si>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</si>
  <si>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</si>
  <si>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</si>
  <si>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</si>
  <si>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</si>
  <si>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</si>
  <si>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</si>
  <si>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</si>
  <si>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</si>
  <si>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</si>
  <si>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</si>
  <si>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</si>
  <si>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</si>
  <si>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</si>
  <si>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</si>
  <si>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</si>
  <si>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</si>
  <si>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</si>
  <si>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</si>
  <si>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</si>
  <si>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</si>
  <si>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</si>
  <si>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</si>
  <si>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</si>
  <si>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</si>
  <si>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</si>
  <si>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</si>
  <si>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</si>
  <si>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</si>
  <si>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</si>
  <si>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</si>
  <si>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</si>
  <si>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</si>
  <si>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</si>
  <si>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</si>
  <si>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</si>
  <si>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</si>
  <si>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</si>
  <si>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</si>
  <si>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</si>
  <si>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</si>
  <si>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</si>
  <si>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</si>
  <si>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</si>
  <si>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</si>
  <si>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</si>
  <si>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</si>
  <si>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</si>
  <si>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</si>
  <si>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</si>
  <si>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</si>
  <si>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</si>
  <si>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</si>
  <si>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</si>
  <si>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</si>
  <si>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</si>
  <si>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</si>
  <si>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</si>
  <si>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</si>
  <si>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</si>
  <si>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</si>
  <si>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</si>
  <si>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</si>
  <si>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</si>
  <si>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</si>
  <si>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</si>
  <si>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</si>
  <si>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</si>
  <si>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</si>
  <si>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</si>
  <si>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</si>
  <si>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</si>
  <si>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</si>
  <si>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</si>
  <si>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</si>
  <si>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</si>
  <si>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</si>
  <si>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</si>
  <si>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</si>
  <si>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</si>
  <si>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</si>
  <si>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</si>
  <si>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</si>
  <si>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</si>
  <si>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</si>
  <si>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</si>
  <si>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</si>
  <si>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</si>
  <si>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</si>
  <si>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</si>
  <si>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</si>
  <si>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</si>
  <si>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</si>
  <si>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</si>
  <si>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</si>
  <si>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</si>
  <si>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</si>
  <si>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</si>
  <si>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</si>
  <si>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</si>
  <si>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</si>
  <si>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</si>
  <si>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</si>
  <si>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</si>
  <si>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</si>
  <si>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</si>
  <si>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</si>
  <si>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</si>
  <si>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</si>
  <si>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</si>
  <si>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</si>
  <si>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</si>
  <si>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</si>
  <si>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</si>
  <si>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</si>
  <si>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</si>
  <si>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</si>
  <si>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</si>
  <si>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</si>
  <si>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</si>
  <si>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</si>
  <si>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</si>
  <si>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</si>
  <si>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</si>
  <si>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</si>
  <si>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</si>
  <si>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</si>
  <si>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</si>
  <si>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</si>
  <si>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</si>
  <si>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</si>
  <si>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</si>
  <si>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</si>
  <si>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</si>
  <si>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</si>
  <si>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</si>
  <si>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</si>
  <si>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</si>
  <si>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</si>
  <si>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</si>
  <si>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</si>
  <si>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</si>
  <si>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</si>
  <si>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</si>
  <si>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</si>
  <si>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</si>
  <si>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</si>
  <si>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</si>
  <si>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</si>
  <si>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</si>
  <si>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</si>
  <si>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</si>
  <si>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</si>
  <si>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</si>
  <si>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</si>
  <si>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</si>
  <si>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</si>
  <si>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</si>
  <si>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</si>
  <si>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</si>
  <si>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</si>
  <si>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</si>
  <si>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</si>
  <si>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</si>
  <si>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</si>
  <si>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</si>
  <si>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</si>
  <si>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</si>
  <si>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</si>
  <si>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</si>
  <si>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</si>
  <si>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</si>
  <si>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</si>
  <si>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</si>
  <si>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</si>
  <si>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</si>
  <si>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</si>
  <si>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</si>
  <si>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</si>
  <si>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</si>
  <si>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</si>
  <si>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</si>
  <si>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</si>
  <si>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</si>
  <si>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</si>
  <si>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</si>
  <si>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</si>
  <si>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</si>
  <si>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</si>
  <si>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</si>
  <si>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</si>
  <si>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</si>
  <si>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</si>
  <si>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</si>
  <si>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</si>
  <si>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</si>
  <si>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</si>
  <si>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</si>
  <si>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</si>
  <si>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</si>
  <si>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</si>
  <si>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</si>
  <si>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</si>
  <si>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</si>
  <si>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</si>
  <si>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</si>
  <si>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</si>
  <si>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</si>
  <si>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</si>
  <si>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</si>
  <si>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</si>
  <si>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</si>
  <si>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</si>
  <si>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</si>
  <si>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</si>
  <si>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</si>
  <si>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</si>
  <si>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</si>
  <si>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</si>
  <si>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</si>
  <si>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</si>
  <si>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</si>
  <si>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</si>
  <si>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</si>
  <si>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</si>
  <si>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</si>
  <si>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</si>
  <si>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</si>
  <si>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</si>
  <si>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</si>
  <si>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</si>
  <si>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</si>
  <si>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</si>
  <si>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</si>
  <si>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</si>
  <si>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</si>
  <si>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</si>
  <si>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</si>
  <si>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</si>
  <si>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</si>
  <si>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</si>
  <si>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</si>
  <si>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</si>
  <si>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</si>
  <si>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</si>
  <si>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</si>
  <si>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</si>
  <si>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</si>
  <si>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</si>
  <si>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</si>
  <si>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</si>
  <si>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</si>
  <si>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</si>
  <si>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</si>
  <si>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</si>
  <si>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</si>
  <si>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</si>
  <si>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</si>
  <si>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</si>
  <si>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</si>
  <si>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</si>
  <si>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</si>
  <si>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</si>
  <si>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</si>
  <si>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</si>
  <si>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</si>
  <si>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</si>
  <si>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</si>
  <si>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</si>
  <si>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</si>
  <si>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</si>
  <si>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</si>
  <si>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</si>
  <si>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</si>
  <si>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</si>
  <si>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</si>
  <si>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</si>
  <si>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</si>
  <si>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</si>
  <si>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</si>
  <si>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</si>
  <si>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</si>
  <si>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</si>
  <si>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</si>
  <si>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</si>
  <si>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</si>
  <si>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</si>
  <si>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</si>
  <si>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</si>
  <si>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</si>
  <si>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</si>
  <si>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</si>
  <si>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</si>
  <si>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</si>
  <si>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</si>
  <si>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</si>
  <si>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</si>
  <si>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</si>
  <si>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</si>
  <si>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</si>
  <si>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</si>
  <si>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</si>
  <si>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</si>
  <si>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</si>
  <si>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</si>
  <si>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</si>
  <si>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</si>
  <si>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</si>
  <si>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</si>
  <si>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</si>
  <si>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</si>
  <si>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</si>
  <si>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</si>
  <si>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</si>
  <si>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</si>
  <si>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</si>
  <si>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</si>
  <si>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</si>
  <si>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</si>
  <si>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</si>
  <si>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</si>
  <si>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</si>
  <si>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</si>
  <si>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</si>
  <si>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</si>
  <si>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</si>
  <si>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</si>
  <si>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</si>
  <si>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</si>
  <si>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</si>
  <si>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</si>
  <si>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</si>
  <si>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</si>
  <si>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</si>
  <si>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</si>
  <si>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</si>
  <si>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</si>
  <si>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</si>
  <si>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</si>
  <si>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</si>
  <si>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</si>
  <si>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</si>
  <si>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</si>
  <si>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</si>
  <si>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</si>
  <si>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</si>
  <si>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</si>
  <si>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</si>
  <si>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</si>
  <si>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</si>
  <si>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</si>
  <si>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</si>
  <si>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</si>
  <si>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</si>
  <si>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</si>
  <si>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</si>
  <si>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</si>
  <si>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</si>
  <si>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</si>
  <si>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</si>
  <si>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</si>
  <si>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</si>
  <si>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</si>
  <si>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</si>
  <si>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</si>
  <si>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</si>
  <si>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</si>
  <si>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</si>
  <si>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</si>
  <si>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</si>
  <si>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</si>
  <si>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</si>
  <si>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</si>
  <si>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</si>
  <si>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</si>
  <si>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</si>
  <si>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</si>
  <si>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</si>
  <si>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</si>
  <si>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</si>
  <si>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</si>
  <si>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</si>
  <si>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</si>
  <si>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</si>
  <si>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</si>
  <si>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</si>
  <si>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</si>
  <si>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</si>
  <si>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</si>
  <si>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</si>
  <si>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</si>
  <si>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</si>
  <si>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</si>
  <si>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</si>
  <si>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</si>
  <si>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</si>
  <si>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</si>
  <si>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</si>
  <si>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</si>
  <si>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</si>
  <si>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</si>
  <si>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</si>
  <si>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</si>
  <si>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</si>
  <si>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</si>
  <si>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</si>
  <si>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</si>
  <si>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</si>
  <si>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</si>
  <si>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</si>
  <si>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</si>
  <si>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</si>
  <si>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</si>
  <si>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</si>
  <si>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</si>
  <si>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</si>
  <si>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</si>
  <si>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</si>
  <si>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</si>
  <si>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</si>
  <si>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</si>
  <si>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</si>
  <si>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</si>
  <si>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</si>
  <si>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</si>
  <si>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</si>
  <si>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</si>
  <si>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</si>
  <si>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</si>
  <si>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</si>
  <si>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</si>
  <si>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</si>
  <si>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</si>
  <si>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</si>
  <si>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</si>
  <si>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</si>
  <si>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</si>
  <si>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</si>
  <si>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</si>
  <si>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</si>
  <si>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</si>
  <si>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</si>
  <si>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</si>
  <si>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</si>
  <si>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</si>
  <si>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</si>
  <si>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</si>
  <si>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</si>
  <si>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</si>
  <si>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</si>
  <si>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</si>
  <si>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</si>
  <si>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</si>
  <si>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</si>
  <si>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</si>
  <si>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</si>
  <si>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</si>
  <si>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</si>
  <si>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</si>
  <si>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</si>
  <si>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</si>
  <si>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</si>
  <si>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</si>
  <si>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</si>
  <si>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</si>
  <si>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</si>
  <si>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</si>
  <si>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</si>
  <si>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</si>
  <si>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</si>
  <si>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</si>
  <si>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</si>
  <si>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</si>
  <si>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</si>
  <si>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</si>
  <si>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</si>
  <si>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</si>
  <si>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</si>
  <si>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</si>
  <si>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</si>
  <si>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</si>
  <si>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</si>
  <si>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</si>
  <si>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</si>
  <si>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</si>
  <si>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</si>
  <si>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</si>
  <si>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</si>
  <si>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</si>
  <si>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</si>
  <si>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</si>
  <si>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</si>
  <si>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</si>
  <si>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</si>
  <si>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</si>
  <si>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</si>
  <si>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</si>
  <si>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</si>
  <si>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</si>
  <si>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</si>
  <si>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</si>
  <si>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</si>
  <si>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</si>
  <si>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</si>
  <si>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</si>
  <si>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</si>
  <si>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</si>
  <si>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</si>
  <si>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</si>
  <si>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</si>
  <si>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</si>
  <si>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</si>
  <si>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</si>
  <si>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</si>
  <si>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</si>
  <si>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</si>
  <si>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</si>
  <si>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</si>
  <si>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</si>
  <si>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</si>
  <si>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</si>
  <si>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</si>
  <si>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</si>
  <si>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</si>
  <si>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</si>
  <si>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</si>
  <si>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</si>
  <si>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</si>
  <si>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</si>
  <si>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</si>
  <si>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</si>
  <si>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</si>
  <si>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</si>
  <si>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</si>
  <si>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</si>
  <si>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</si>
  <si>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</si>
  <si>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</si>
  <si>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</si>
  <si>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</si>
  <si>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</si>
  <si>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</si>
  <si>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</si>
  <si>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</si>
  <si>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</si>
  <si>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</si>
  <si>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</si>
  <si>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</si>
  <si>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</si>
  <si>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</si>
  <si>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</si>
  <si>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</si>
  <si>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</si>
  <si>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</si>
  <si>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</si>
  <si>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</si>
  <si>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</si>
  <si>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</si>
  <si>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</si>
  <si>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</si>
  <si>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</si>
  <si>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</si>
  <si>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</si>
  <si>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</si>
  <si>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</si>
  <si>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</si>
  <si>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</si>
  <si>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</si>
  <si>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</si>
  <si>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</si>
  <si>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</si>
  <si>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</si>
  <si>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</si>
  <si>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</si>
  <si>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</si>
  <si>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</si>
  <si>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</si>
  <si>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</si>
  <si>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</si>
  <si>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</si>
  <si>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</si>
  <si>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</si>
  <si>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</si>
  <si>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</si>
  <si>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</si>
  <si>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</si>
  <si>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</si>
  <si>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</si>
  <si>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</si>
  <si>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</si>
  <si>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</si>
  <si>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</si>
  <si>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</si>
  <si>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</si>
  <si>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</si>
  <si>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</si>
  <si>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</si>
  <si>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</si>
  <si>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</si>
  <si>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</si>
  <si>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</si>
  <si>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</si>
  <si>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</si>
  <si>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</si>
  <si>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</si>
  <si>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</si>
  <si>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</si>
  <si>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</si>
  <si>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</si>
  <si>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</si>
  <si>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</si>
  <si>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</si>
  <si>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</si>
  <si>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</si>
  <si>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</si>
  <si>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</si>
  <si>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</si>
  <si>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</si>
  <si>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</si>
  <si>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</si>
  <si>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</si>
  <si>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</si>
  <si>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</si>
  <si>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</si>
  <si>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</si>
  <si>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</si>
  <si>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</si>
  <si>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</si>
  <si>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</si>
  <si>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</si>
  <si>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</si>
  <si>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</si>
  <si>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</si>
  <si>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</si>
  <si>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</si>
  <si>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</si>
  <si>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</si>
  <si>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</si>
  <si>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</si>
  <si>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</si>
  <si>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</si>
  <si>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</si>
  <si>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</si>
  <si>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</si>
  <si>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</si>
  <si>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</si>
  <si>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</si>
  <si>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</si>
  <si>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</si>
  <si>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</si>
  <si>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</si>
  <si>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</si>
  <si>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</si>
  <si>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</si>
  <si>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</si>
  <si>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</si>
  <si>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</si>
  <si>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</si>
  <si>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</si>
  <si>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</si>
  <si>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</si>
  <si>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</si>
  <si>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</si>
  <si>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</si>
  <si>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</si>
  <si>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</si>
  <si>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</si>
  <si>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</si>
  <si>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</si>
  <si>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</si>
  <si>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</si>
  <si>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</si>
  <si>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</si>
  <si>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</si>
  <si>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</si>
  <si>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</si>
  <si>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</si>
  <si>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</si>
  <si>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</si>
  <si>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</si>
  <si>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</si>
  <si>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</si>
  <si>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</si>
  <si>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</si>
  <si>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</si>
  <si>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</si>
  <si>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</si>
  <si>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</si>
  <si>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</si>
  <si>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</si>
  <si>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</si>
  <si>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</si>
  <si>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</si>
  <si>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</si>
  <si>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</si>
  <si>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</si>
  <si>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</si>
  <si>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</si>
  <si>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</si>
  <si>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</si>
  <si>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</si>
  <si>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</si>
  <si>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</si>
  <si>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</si>
  <si>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</si>
  <si>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</si>
  <si>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</si>
  <si>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</si>
  <si>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</si>
  <si>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</si>
  <si>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</si>
  <si>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</si>
  <si>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</si>
  <si>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</si>
  <si>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</si>
  <si>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</si>
  <si>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</si>
  <si>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</si>
  <si>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</si>
  <si>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</si>
  <si>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</si>
  <si>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</si>
  <si>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</si>
  <si>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</si>
  <si>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</si>
  <si>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</si>
  <si>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</si>
  <si>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</si>
  <si>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</si>
  <si>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</si>
  <si>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</si>
  <si>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</si>
  <si>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</si>
  <si>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</si>
  <si>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</si>
  <si>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</si>
  <si>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</si>
  <si>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</si>
  <si>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</si>
  <si>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</si>
  <si>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</si>
  <si>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</si>
  <si>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</si>
  <si>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</si>
  <si>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</si>
  <si>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</si>
  <si>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</si>
  <si>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</si>
  <si>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</si>
  <si>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</si>
  <si>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</si>
  <si>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</si>
  <si>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</si>
  <si>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</si>
  <si>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</si>
  <si>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</si>
  <si>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</si>
  <si>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</si>
  <si>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</si>
  <si>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</si>
  <si>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</si>
  <si>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</si>
  <si>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</si>
  <si>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</si>
  <si>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</si>
  <si>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</si>
  <si>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</si>
  <si>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</si>
  <si>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</si>
  <si>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</si>
  <si>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</si>
  <si>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</si>
  <si>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</si>
  <si>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</si>
  <si>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</si>
  <si>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</si>
  <si>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</si>
  <si>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</si>
  <si>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</si>
  <si>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</si>
  <si>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</si>
  <si>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</si>
  <si>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</si>
  <si>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</si>
  <si>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</si>
  <si>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</si>
  <si>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</si>
  <si>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</si>
  <si>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</si>
  <si>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</si>
  <si>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</si>
  <si>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</si>
  <si>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</si>
  <si>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</si>
  <si>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</si>
  <si>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</si>
  <si>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</si>
  <si>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</si>
  <si>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</si>
  <si>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</si>
  <si>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</si>
  <si>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</si>
  <si>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</si>
  <si>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</si>
  <si>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</si>
  <si>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</si>
  <si>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</si>
  <si>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</si>
  <si>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</si>
  <si>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</si>
  <si>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</si>
  <si>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</si>
  <si>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</si>
  <si>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</si>
  <si>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</si>
  <si>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</si>
  <si>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</si>
  <si>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</si>
  <si>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</si>
  <si>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</si>
  <si>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</si>
  <si>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</si>
  <si>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</si>
  <si>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</si>
  <si>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</si>
  <si>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</si>
  <si>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</si>
  <si>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</si>
  <si>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</si>
  <si>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</si>
  <si>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</si>
  <si>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</si>
  <si>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</si>
  <si>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</si>
  <si>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</si>
  <si>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</si>
  <si>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</si>
  <si>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</si>
  <si>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</si>
  <si>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</si>
  <si>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</si>
  <si>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</si>
  <si>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</si>
  <si>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</si>
  <si>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</si>
  <si>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</si>
  <si>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</si>
  <si>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</si>
  <si>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</si>
  <si>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</si>
  <si>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</si>
  <si>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</si>
  <si>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</si>
  <si>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</si>
  <si>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</si>
  <si>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</si>
  <si>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</si>
  <si>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</si>
  <si>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</si>
  <si>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</si>
  <si>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</si>
  <si>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</si>
  <si>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</si>
  <si>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</si>
  <si>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</si>
  <si>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</si>
  <si>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</si>
  <si>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</si>
  <si>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</si>
  <si>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</si>
  <si>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</si>
  <si>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</si>
  <si>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</si>
  <si>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</si>
  <si>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</si>
  <si>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</si>
  <si>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</si>
  <si>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</si>
  <si>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</si>
  <si>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</si>
  <si>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</si>
  <si>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</si>
  <si>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</si>
  <si>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</si>
  <si>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</si>
  <si>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</si>
  <si>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</si>
  <si>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</si>
  <si>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</si>
  <si>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</si>
  <si>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</si>
  <si>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</si>
  <si>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</si>
  <si>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</si>
  <si>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</si>
  <si>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</si>
  <si>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</si>
  <si>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</si>
  <si>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</si>
  <si>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</si>
  <si>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</si>
  <si>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</si>
  <si>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</si>
  <si>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</si>
  <si>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</si>
  <si>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</si>
  <si>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</si>
  <si>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</si>
  <si>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</si>
  <si>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</si>
  <si>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</si>
  <si>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</si>
  <si>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</si>
  <si>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</si>
  <si>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</si>
  <si>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</si>
  <si>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</si>
  <si>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</si>
  <si>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</si>
  <si>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</si>
  <si>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</si>
  <si>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</si>
  <si>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</si>
  <si>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</si>
  <si>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</si>
  <si>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</si>
  <si>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</si>
  <si>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</si>
  <si>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</si>
  <si>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</si>
  <si>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</si>
  <si>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</si>
  <si>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</si>
  <si>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</si>
  <si>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</si>
  <si>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</si>
  <si>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</si>
  <si>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</si>
  <si>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</si>
  <si>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</si>
  <si>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</si>
  <si>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</si>
  <si>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</si>
  <si>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</si>
  <si>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</si>
  <si>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</si>
  <si>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</si>
  <si>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</si>
  <si>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</si>
  <si>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</si>
  <si>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</si>
  <si>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</si>
  <si>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</si>
  <si>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</si>
  <si>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</si>
  <si>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</si>
  <si>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</si>
  <si>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</si>
  <si>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</si>
  <si>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</si>
  <si>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</si>
  <si>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</si>
  <si>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</si>
  <si>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</si>
  <si>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</si>
  <si>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</si>
  <si>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</si>
  <si>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</si>
  <si>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</si>
  <si>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</si>
  <si>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</si>
  <si>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</si>
  <si>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</si>
  <si>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</si>
  <si>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</si>
  <si>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</si>
  <si>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</si>
  <si>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</si>
  <si>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</si>
  <si>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</si>
  <si>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</si>
  <si>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</si>
  <si>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</si>
  <si>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</si>
  <si>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</si>
  <si>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</si>
  <si>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</si>
  <si>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</si>
  <si>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</si>
  <si>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</si>
  <si>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</si>
  <si>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</si>
  <si>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</si>
  <si>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</si>
  <si>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</si>
  <si>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</si>
  <si>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</si>
  <si>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</si>
  <si>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</si>
  <si>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</si>
  <si>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</si>
  <si>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</si>
  <si>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</si>
  <si>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</si>
  <si>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</si>
  <si>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</si>
  <si>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</si>
  <si>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</si>
  <si>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</si>
  <si>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</si>
  <si>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</si>
  <si>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</si>
  <si>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</si>
  <si>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</si>
  <si>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</si>
  <si>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</si>
  <si>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</si>
  <si>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</si>
  <si>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</si>
  <si>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</si>
  <si>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</si>
  <si>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</si>
  <si>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</si>
  <si>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</si>
  <si>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</si>
  <si>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</si>
  <si>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</si>
  <si>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</si>
  <si>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</si>
  <si>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</si>
  <si>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</si>
  <si>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</si>
  <si>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</si>
  <si>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</si>
  <si>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</si>
  <si>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</si>
  <si>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</si>
  <si>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</si>
  <si>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</si>
  <si>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</si>
  <si>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</si>
  <si>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</si>
  <si>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</si>
  <si>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</si>
  <si>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</si>
  <si>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</si>
  <si>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</si>
  <si>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</si>
  <si>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</si>
  <si>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</si>
  <si>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</si>
  <si>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</si>
  <si>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</si>
  <si>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</si>
  <si>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</si>
  <si>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</si>
  <si>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</si>
  <si>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</si>
  <si>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</si>
  <si>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</si>
  <si>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</si>
  <si>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</si>
  <si>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</si>
  <si>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</si>
  <si>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</si>
  <si>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</si>
  <si>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</si>
  <si>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</si>
  <si>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</si>
  <si>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</si>
  <si>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</si>
  <si>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</si>
  <si>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</si>
  <si>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</si>
  <si>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</si>
  <si>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</si>
  <si>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</si>
  <si>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</si>
  <si>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</si>
  <si>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</si>
  <si>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</si>
  <si>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</si>
  <si>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</si>
  <si>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</si>
  <si>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</si>
  <si>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</si>
  <si>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</si>
  <si>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</si>
  <si>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</si>
  <si>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</si>
  <si>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</si>
  <si>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</si>
  <si>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</si>
  <si>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</si>
  <si>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</si>
  <si>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</si>
  <si>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</si>
  <si>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</si>
  <si>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</si>
  <si>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</si>
  <si>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</si>
  <si>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</si>
  <si>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</si>
  <si>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</si>
  <si>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</si>
  <si>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</si>
  <si>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</si>
  <si>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</si>
  <si>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</si>
  <si>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</si>
  <si>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</si>
  <si>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</si>
  <si>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</si>
  <si>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</si>
  <si>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</si>
  <si>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</si>
  <si>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</si>
  <si>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</si>
  <si>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</si>
  <si>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</si>
  <si>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</si>
  <si>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</si>
  <si>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</si>
  <si>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</si>
  <si>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</si>
  <si>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</si>
  <si>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</si>
  <si>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</si>
  <si>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</si>
  <si>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</si>
  <si>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</si>
  <si>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</si>
  <si>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</si>
  <si>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</si>
  <si>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</si>
  <si>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</si>
  <si>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</si>
  <si>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</si>
  <si>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</si>
  <si>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</si>
  <si>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</si>
  <si>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</si>
  <si>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</si>
  <si>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</si>
  <si>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</si>
  <si>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</si>
  <si>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</si>
  <si>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</si>
  <si>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</si>
  <si>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</si>
  <si>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</si>
  <si>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</si>
  <si>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</si>
  <si>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</si>
  <si>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</si>
  <si>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</si>
  <si>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</si>
  <si>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</si>
  <si>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</si>
  <si>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</si>
  <si>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</si>
  <si>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</si>
  <si>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</si>
  <si>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</si>
  <si>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</si>
  <si>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</si>
  <si>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</si>
  <si>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</si>
  <si>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</si>
  <si>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</si>
  <si>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</si>
  <si>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</si>
  <si>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</si>
  <si>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</si>
  <si>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</si>
  <si>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</si>
  <si>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</si>
  <si>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</si>
  <si>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</si>
  <si>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</si>
  <si>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</si>
  <si>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</si>
  <si>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</si>
  <si>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</si>
  <si>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</si>
  <si>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</si>
  <si>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</si>
  <si>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</si>
  <si>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</si>
  <si>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</si>
  <si>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</si>
  <si>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</si>
  <si>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</si>
  <si>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</si>
  <si>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</si>
  <si>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</si>
  <si>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</si>
  <si>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</si>
  <si>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</si>
  <si>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</si>
  <si>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</si>
  <si>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</si>
  <si>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</si>
  <si>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</si>
  <si>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</si>
  <si>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</si>
  <si>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</si>
  <si>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</si>
  <si>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</si>
  <si>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</si>
  <si>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</si>
  <si>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</si>
  <si>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</si>
  <si>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</si>
  <si>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</si>
  <si>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</si>
  <si>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</si>
  <si>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</si>
  <si>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</si>
  <si>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</si>
  <si>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</si>
  <si>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</si>
  <si>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</si>
  <si>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</si>
  <si>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</si>
  <si>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</si>
  <si>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</si>
  <si>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</si>
  <si>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</si>
  <si>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</si>
  <si>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</si>
  <si>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</si>
  <si>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</si>
  <si>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</si>
  <si>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</si>
  <si>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</si>
  <si>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</si>
  <si>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</si>
  <si>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</si>
  <si>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</si>
  <si>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</si>
  <si>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</si>
  <si>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</si>
  <si>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</si>
  <si>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</si>
  <si>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</si>
  <si>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</si>
  <si>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</si>
  <si>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</si>
  <si>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</si>
  <si>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</si>
  <si>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</si>
  <si>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</si>
  <si>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</si>
  <si>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</si>
  <si>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</si>
  <si>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</si>
  <si>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</si>
  <si>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</si>
  <si>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</si>
  <si>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</si>
  <si>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</si>
  <si>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</si>
  <si>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</si>
  <si>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</si>
  <si>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</si>
  <si>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</si>
  <si>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</si>
  <si>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</si>
  <si>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</si>
  <si>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</si>
  <si>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</si>
  <si>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</si>
  <si>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</si>
  <si>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</si>
  <si>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</si>
  <si>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</si>
  <si>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</si>
  <si>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</si>
  <si>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</si>
  <si>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</si>
  <si>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</si>
  <si>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</si>
  <si>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</si>
  <si>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</si>
  <si>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</si>
  <si>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</si>
  <si>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</si>
  <si>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</si>
  <si>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</si>
  <si>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</si>
  <si>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</si>
  <si>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</si>
  <si>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</si>
  <si>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</si>
  <si>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</si>
  <si>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</si>
  <si>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</si>
  <si>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</si>
  <si>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</si>
  <si>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</si>
  <si>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</si>
  <si>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</si>
  <si>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</si>
  <si>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</si>
  <si>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</si>
  <si>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</si>
  <si>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</si>
  <si>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</si>
  <si>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</si>
  <si>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</si>
  <si>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</si>
  <si>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</si>
  <si>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</si>
  <si>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</si>
  <si>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</si>
  <si>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</si>
  <si>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</si>
  <si>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</si>
  <si>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</si>
  <si>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</si>
  <si>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</si>
  <si>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</si>
  <si>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</si>
  <si>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</si>
  <si>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</si>
  <si>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</si>
  <si>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</si>
  <si>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</si>
  <si>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</si>
  <si>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</si>
  <si>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</si>
  <si>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</si>
  <si>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</si>
  <si>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</si>
  <si>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</si>
  <si>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</si>
  <si>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</si>
  <si>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</si>
  <si>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</si>
  <si>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</si>
  <si>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</si>
  <si>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</si>
  <si>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</si>
  <si>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</si>
  <si>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</si>
  <si>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</si>
  <si>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</si>
  <si>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</si>
  <si>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</si>
  <si>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</si>
  <si>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</si>
  <si>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</si>
  <si>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</si>
  <si>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</si>
  <si>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</si>
  <si>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</si>
  <si>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</si>
  <si>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</si>
  <si>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</si>
  <si>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</si>
  <si>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</si>
  <si>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</si>
  <si>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</si>
  <si>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</si>
  <si>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</si>
  <si>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</si>
  <si>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</si>
  <si>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</si>
  <si>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</si>
  <si>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</si>
  <si>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</si>
  <si>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</si>
  <si>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</si>
  <si>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</si>
  <si>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</si>
  <si>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</si>
  <si>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</si>
  <si>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</si>
  <si>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</si>
  <si>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</si>
  <si>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</si>
  <si>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</si>
  <si>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</si>
  <si>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</si>
  <si>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</si>
  <si>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</si>
  <si>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</si>
  <si>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</si>
  <si>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</si>
  <si>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</si>
  <si>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</si>
  <si>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</si>
  <si>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</si>
  <si>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</si>
  <si>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</si>
  <si>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</si>
  <si>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</si>
  <si>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</si>
  <si>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</si>
  <si>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</si>
  <si>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</si>
  <si>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</si>
  <si>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</si>
  <si>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</si>
  <si>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</si>
  <si>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</si>
  <si>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</si>
  <si>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</si>
  <si>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</si>
  <si>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</si>
  <si>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</si>
  <si>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</si>
  <si>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</si>
  <si>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</si>
  <si>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</si>
  <si>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</si>
  <si>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</si>
  <si>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</si>
  <si>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</si>
  <si>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</si>
  <si>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</si>
  <si>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</si>
  <si>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</si>
  <si>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</si>
  <si>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</si>
  <si>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</si>
  <si>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</si>
  <si>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</si>
  <si>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</si>
  <si>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</si>
  <si>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</si>
  <si>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</si>
  <si>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</si>
  <si>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</si>
  <si>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</si>
  <si>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</si>
  <si>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</si>
  <si>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</si>
  <si>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</si>
  <si>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</si>
  <si>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</si>
  <si>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</si>
  <si>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</si>
  <si>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</si>
  <si>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</si>
  <si>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</si>
  <si>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</si>
  <si>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</si>
  <si>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</si>
  <si>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</si>
  <si>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</si>
  <si>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</si>
  <si>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</si>
  <si>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</si>
  <si>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</si>
  <si>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</si>
  <si>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</si>
  <si>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</si>
  <si>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</si>
  <si>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</si>
  <si>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</si>
  <si>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</si>
  <si>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</si>
  <si>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</si>
  <si>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</si>
  <si>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</si>
  <si>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</si>
  <si>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</si>
  <si>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</si>
  <si>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</si>
  <si>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</si>
  <si>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</si>
  <si>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</si>
  <si>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</si>
  <si>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</si>
  <si>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</si>
  <si>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</si>
  <si>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</si>
  <si>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</si>
  <si>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</si>
  <si>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</si>
  <si>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</si>
  <si>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</si>
  <si>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</si>
  <si>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</si>
  <si>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</si>
  <si>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</si>
  <si>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</si>
  <si>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</si>
  <si>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</si>
  <si>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</si>
  <si>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</si>
  <si>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</si>
  <si>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</si>
  <si>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</si>
  <si>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</si>
  <si>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</si>
  <si>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</si>
  <si>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</si>
  <si>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</si>
  <si>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</si>
  <si>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</si>
  <si>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</si>
  <si>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</si>
  <si>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</si>
  <si>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</si>
  <si>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</si>
  <si>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</si>
  <si>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</si>
  <si>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</si>
  <si>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</si>
  <si>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</si>
  <si>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</si>
  <si>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</si>
  <si>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</si>
  <si>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</si>
  <si>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</si>
  <si>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</si>
  <si>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</si>
  <si>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</si>
  <si>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</si>
  <si>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</si>
  <si>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</si>
  <si>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</si>
  <si>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</si>
  <si>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</si>
  <si>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</si>
  <si>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</si>
  <si>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</si>
  <si>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</si>
  <si>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</si>
  <si>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</si>
  <si>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</si>
  <si>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</si>
  <si>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</si>
  <si>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</si>
  <si>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</si>
  <si>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</si>
  <si>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</si>
  <si>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</si>
  <si>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</si>
  <si>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</si>
  <si>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</si>
  <si>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</si>
  <si>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</si>
  <si>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</si>
  <si>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</si>
  <si>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</si>
  <si>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</si>
  <si>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</si>
  <si>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</si>
  <si>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</si>
  <si>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</si>
  <si>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</si>
  <si>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</si>
  <si>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</si>
  <si>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</si>
  <si>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</si>
  <si>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</si>
  <si>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</si>
  <si>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</si>
  <si>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</si>
  <si>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</si>
  <si>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</si>
  <si>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</si>
  <si>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</si>
  <si>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</si>
  <si>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</si>
  <si>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</si>
  <si>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</si>
  <si>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</si>
  <si>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</si>
  <si>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</si>
  <si>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</si>
  <si>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</si>
  <si>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</si>
  <si>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</si>
  <si>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</si>
  <si>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</si>
  <si>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</si>
  <si>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</si>
  <si>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</si>
  <si>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</si>
  <si>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</si>
  <si>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</si>
  <si>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</si>
  <si>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</si>
  <si>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</si>
  <si>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</si>
  <si>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</si>
  <si>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</si>
  <si>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</si>
  <si>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</si>
  <si>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</si>
  <si>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</si>
  <si>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</si>
  <si>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</si>
  <si>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</si>
  <si>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</si>
  <si>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</si>
  <si>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</si>
  <si>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</si>
  <si>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</si>
  <si>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</si>
  <si>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</si>
  <si>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</si>
  <si>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</si>
  <si>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</si>
  <si>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</si>
  <si>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</si>
  <si>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</si>
  <si>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</si>
  <si>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</si>
  <si>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</si>
  <si>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</si>
  <si>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</si>
  <si>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</si>
  <si>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</si>
  <si>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</si>
  <si>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</si>
  <si>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</si>
  <si>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</si>
  <si>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</si>
  <si>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</si>
  <si>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</si>
  <si>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</si>
  <si>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</si>
  <si>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</si>
  <si>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</si>
  <si>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</si>
  <si>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</si>
  <si>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</si>
  <si>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</si>
  <si>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</si>
  <si>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</si>
  <si>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</si>
  <si>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</si>
  <si>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</si>
  <si>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</si>
  <si>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</si>
  <si>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</si>
  <si>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</si>
  <si>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</si>
  <si>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</si>
  <si>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</si>
  <si>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</si>
  <si>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</si>
  <si>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</si>
  <si>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</si>
  <si>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</si>
  <si>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</si>
  <si>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</si>
  <si>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</si>
  <si>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</si>
  <si>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</si>
  <si>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</si>
  <si>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</si>
  <si>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</si>
  <si>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</si>
  <si>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</si>
  <si>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</si>
  <si>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</si>
  <si>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</si>
  <si>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</si>
  <si>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</si>
  <si>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</si>
  <si>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</si>
  <si>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</si>
  <si>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</si>
  <si>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</si>
  <si>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</si>
  <si>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</si>
  <si>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</si>
  <si>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</si>
  <si>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</si>
  <si>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</si>
  <si>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</si>
  <si>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</si>
  <si>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</si>
  <si>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</si>
  <si>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</si>
  <si>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</si>
  <si>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</si>
  <si>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</si>
  <si>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</si>
  <si>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</si>
  <si>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</si>
  <si>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</si>
  <si>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</si>
  <si>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</si>
  <si>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</si>
  <si>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</si>
  <si>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</si>
  <si>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</si>
  <si>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</si>
  <si>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</si>
  <si>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</si>
  <si>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</si>
  <si>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</si>
  <si>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</si>
  <si>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</si>
  <si>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</si>
  <si>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</si>
  <si>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</si>
  <si>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</si>
  <si>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</si>
  <si>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</si>
  <si>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</si>
  <si>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</si>
  <si>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</si>
  <si>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</si>
  <si>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</si>
  <si>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</si>
  <si>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</si>
  <si>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</si>
  <si>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</si>
  <si>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</si>
  <si>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</si>
  <si>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</si>
  <si>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</si>
  <si>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</si>
  <si>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</si>
  <si>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</si>
  <si>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</si>
  <si>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</si>
  <si>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</si>
  <si>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</si>
  <si>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</si>
  <si>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</si>
  <si>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</si>
  <si>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</si>
  <si>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</si>
  <si>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</si>
  <si>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</si>
  <si>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</si>
  <si>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</si>
  <si>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</si>
  <si>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</si>
  <si>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</si>
  <si>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</si>
  <si>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</si>
  <si>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</si>
  <si>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</si>
  <si>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</si>
  <si>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</si>
  <si>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</si>
  <si>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</si>
  <si>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</si>
  <si>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</si>
  <si>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</si>
  <si>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</si>
  <si>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</si>
  <si>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</si>
  <si>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</si>
  <si>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</si>
  <si>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</si>
  <si>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</si>
  <si>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</si>
  <si>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</si>
  <si>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</si>
  <si>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</si>
  <si>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</si>
  <si>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</si>
  <si>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</si>
  <si>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</si>
  <si>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</si>
  <si>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</si>
  <si>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</si>
  <si>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</si>
  <si>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</si>
  <si>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</si>
  <si>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</si>
  <si>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</si>
  <si>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</si>
  <si>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</si>
  <si>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</si>
  <si>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</si>
  <si>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</si>
  <si>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</si>
  <si>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</si>
  <si>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</si>
  <si>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</si>
  <si>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</si>
  <si>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</si>
  <si>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</si>
  <si>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</si>
  <si>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</si>
  <si>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</si>
  <si>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</si>
  <si>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</si>
  <si>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</si>
  <si>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</si>
  <si>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</si>
  <si>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</si>
  <si>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</si>
  <si>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</si>
  <si>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</si>
  <si>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</si>
  <si>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</si>
  <si>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</si>
  <si>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</si>
  <si>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</si>
  <si>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</si>
  <si>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</si>
  <si>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</si>
  <si>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</si>
  <si>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</si>
  <si>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</si>
  <si>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</si>
  <si>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</si>
  <si>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</si>
  <si>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</si>
  <si>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</si>
  <si>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</si>
  <si>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</si>
  <si>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</si>
  <si>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</si>
  <si>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</si>
  <si>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</si>
  <si>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</si>
  <si>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</si>
  <si>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</si>
  <si>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</si>
  <si>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</si>
  <si>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</si>
  <si>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</si>
  <si>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</si>
  <si>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</si>
  <si>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</si>
  <si>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</si>
  <si>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</si>
  <si>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</si>
  <si>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</si>
  <si>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</si>
  <si>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</si>
  <si>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</si>
  <si>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</si>
  <si>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</si>
  <si>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</si>
  <si>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</si>
  <si>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</si>
  <si>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</si>
  <si>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</si>
  <si>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</si>
  <si>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</si>
  <si>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</si>
  <si>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</si>
  <si>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</si>
  <si>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</si>
  <si>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</si>
  <si>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</si>
  <si>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</si>
  <si>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</si>
  <si>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</si>
  <si>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</si>
  <si>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</si>
  <si>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</si>
  <si>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</si>
  <si>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</si>
  <si>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</si>
  <si>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</si>
  <si>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</si>
  <si>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</si>
  <si>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</si>
  <si>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</si>
  <si>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</si>
  <si>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</si>
  <si>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</si>
  <si>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</si>
  <si>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</si>
  <si>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</si>
  <si>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</si>
  <si>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</si>
  <si>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</si>
  <si>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</si>
  <si>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</si>
  <si>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</si>
  <si>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</si>
  <si>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</si>
  <si>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</si>
  <si>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</si>
  <si>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</si>
  <si>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</si>
  <si>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</si>
  <si>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</si>
  <si>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</si>
  <si>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</si>
  <si>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</si>
  <si>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</si>
  <si>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</si>
  <si>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</si>
  <si>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</si>
  <si>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</si>
  <si>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</si>
  <si>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</si>
  <si>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</si>
  <si>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</si>
  <si>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</si>
  <si>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</si>
  <si>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</si>
  <si>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</si>
  <si>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</si>
  <si>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</si>
  <si>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</si>
  <si>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</si>
  <si>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</si>
  <si>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</si>
  <si>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</si>
  <si>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</si>
  <si>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</si>
  <si>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</si>
  <si>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</si>
  <si>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</si>
  <si>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</si>
  <si>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</si>
  <si>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</si>
  <si>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</si>
  <si>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</si>
  <si>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</si>
  <si>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</si>
  <si>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</si>
  <si>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</si>
  <si>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</si>
  <si>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</si>
  <si>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</si>
  <si>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</si>
  <si>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</si>
  <si>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</si>
  <si>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</si>
  <si>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</si>
  <si>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</si>
  <si>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</si>
  <si>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</si>
  <si>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</si>
  <si>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</si>
  <si>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</si>
  <si>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</si>
  <si>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</si>
  <si>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</si>
  <si>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</si>
  <si>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</si>
  <si>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</si>
  <si>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</si>
  <si>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</si>
  <si>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</si>
  <si>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</si>
  <si>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</si>
  <si>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</si>
  <si>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</si>
  <si>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</si>
  <si>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</si>
  <si>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</si>
  <si>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</si>
  <si>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</si>
  <si>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</si>
  <si>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</si>
  <si>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</si>
  <si>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</si>
  <si>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</si>
  <si>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</si>
  <si>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</si>
  <si>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</si>
  <si>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</si>
  <si>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</si>
  <si>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</si>
  <si>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</si>
  <si>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</si>
  <si>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</si>
  <si>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</si>
  <si>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</si>
  <si>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</si>
  <si>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</si>
  <si>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</si>
  <si>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</si>
  <si>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</si>
  <si>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</si>
  <si>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</si>
  <si>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</si>
  <si>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</si>
  <si>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</si>
  <si>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</si>
  <si>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</si>
  <si>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</si>
  <si>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</si>
  <si>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</si>
  <si>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</si>
  <si>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</si>
  <si>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</si>
  <si>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</si>
  <si>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</si>
  <si>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</si>
  <si>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</si>
  <si>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</si>
  <si>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</si>
  <si>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</si>
  <si>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</si>
  <si>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</si>
  <si>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</si>
  <si>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</si>
  <si>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</si>
  <si>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</si>
  <si>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</si>
  <si>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</si>
  <si>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</si>
  <si>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</si>
  <si>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</si>
  <si>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</si>
  <si>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</si>
  <si>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</si>
  <si>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</si>
  <si>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</si>
  <si>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</si>
  <si>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</si>
  <si>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</si>
  <si>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</si>
  <si>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</si>
  <si>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</si>
  <si>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</si>
  <si>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</si>
  <si>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</si>
  <si>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</si>
  <si>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</si>
  <si>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</si>
  <si>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</si>
  <si>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</si>
  <si>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</si>
  <si>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</si>
  <si>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</si>
  <si>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</si>
  <si>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</si>
  <si>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</si>
  <si>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</si>
  <si>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</si>
  <si>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</si>
  <si>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</si>
  <si>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</si>
  <si>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</si>
  <si>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</si>
  <si>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</si>
  <si>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</si>
  <si>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</si>
  <si>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</si>
  <si>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</si>
  <si>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</si>
  <si>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</si>
  <si>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</si>
  <si>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</si>
  <si>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</si>
  <si>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</si>
  <si>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</si>
  <si>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</si>
  <si>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</si>
  <si>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</si>
  <si>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</si>
  <si>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</si>
  <si>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</si>
  <si>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</si>
  <si>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</si>
  <si>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</si>
  <si>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</si>
  <si>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</si>
  <si>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</si>
  <si>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</si>
  <si>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</si>
  <si>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</si>
  <si>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</si>
  <si>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</si>
  <si>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</si>
  <si>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</si>
  <si>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</si>
  <si>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</si>
  <si>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</si>
  <si>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</si>
  <si>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</si>
  <si>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</si>
  <si>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</si>
  <si>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</si>
  <si>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</si>
  <si>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</si>
  <si>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</si>
  <si>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</si>
  <si>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</si>
  <si>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</si>
  <si>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</si>
  <si>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</si>
  <si>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</si>
  <si>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</si>
  <si>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</si>
  <si>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</si>
  <si>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</si>
  <si>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</si>
  <si>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</si>
  <si>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</si>
  <si>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</si>
  <si>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</si>
  <si>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</si>
  <si>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</si>
  <si>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</si>
  <si>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</si>
  <si>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</si>
  <si>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</si>
  <si>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</si>
  <si>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</si>
  <si>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</si>
  <si>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</si>
  <si>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</si>
  <si>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</si>
  <si>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</si>
  <si>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</si>
  <si>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</si>
  <si>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</si>
  <si>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</si>
  <si>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</si>
  <si>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</si>
  <si>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</si>
  <si>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</si>
  <si>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</si>
  <si>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</si>
  <si>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</si>
  <si>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</si>
  <si>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</si>
  <si>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</si>
  <si>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</si>
  <si>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</si>
  <si>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</si>
  <si>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</si>
  <si>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</si>
  <si>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</si>
  <si>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</si>
  <si>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</si>
  <si>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</si>
  <si>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</si>
  <si>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</si>
  <si>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</si>
  <si>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</si>
  <si>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</si>
  <si>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</si>
  <si>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</si>
  <si>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</si>
  <si>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</si>
  <si>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</si>
  <si>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</si>
  <si>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</si>
  <si>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</si>
  <si>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</si>
  <si>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</si>
  <si>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</si>
  <si>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</si>
  <si>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</si>
  <si>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</si>
  <si>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</si>
  <si>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</si>
  <si>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</si>
  <si>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</si>
  <si>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</si>
  <si>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</si>
  <si>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</si>
  <si>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</si>
  <si>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</si>
  <si>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</si>
  <si>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</si>
  <si>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</si>
  <si>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</si>
  <si>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</si>
  <si>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</si>
  <si>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</si>
  <si>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</si>
  <si>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</si>
  <si>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</si>
  <si>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</si>
  <si>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</si>
  <si>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</si>
  <si>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</si>
  <si>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</si>
  <si>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</si>
  <si>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</si>
  <si>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</si>
  <si>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</si>
  <si>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</si>
  <si>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</si>
  <si>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</si>
  <si>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</si>
  <si>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</si>
  <si>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</si>
  <si>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</si>
  <si>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</si>
  <si>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</si>
  <si>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</si>
  <si>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</si>
  <si>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</si>
  <si>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</si>
  <si>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</si>
  <si>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</si>
  <si>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</si>
  <si>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</si>
  <si>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</si>
  <si>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</si>
  <si>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</si>
  <si>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</si>
  <si>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</si>
  <si>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</si>
  <si>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</si>
  <si>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</si>
  <si>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</si>
  <si>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</si>
  <si>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</si>
  <si>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</si>
  <si>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</si>
  <si>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</si>
  <si>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</si>
  <si>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</si>
  <si>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</si>
  <si>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</si>
  <si>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</si>
  <si>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</si>
  <si>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</si>
  <si>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</si>
  <si>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</si>
  <si>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</si>
  <si>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</si>
  <si>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</si>
  <si>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</si>
  <si>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</si>
  <si>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</si>
  <si>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</si>
  <si>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</si>
  <si>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</si>
  <si>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</si>
  <si>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</si>
  <si>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</si>
  <si>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</si>
  <si>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</si>
  <si>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</si>
  <si>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</si>
  <si>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</si>
  <si>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</si>
  <si>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</si>
  <si>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</si>
  <si>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</si>
  <si>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</si>
  <si>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</si>
  <si>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</si>
  <si>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</si>
  <si>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</si>
  <si>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</si>
  <si>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</si>
  <si>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</si>
  <si>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</si>
  <si>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</si>
  <si>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</si>
  <si>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</si>
  <si>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</si>
  <si>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</si>
  <si>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</si>
  <si>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</si>
  <si>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</si>
  <si>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</si>
  <si>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</si>
  <si>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</si>
  <si>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</si>
  <si>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</si>
  <si>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</si>
  <si>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</si>
  <si>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</si>
  <si>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</si>
  <si>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</si>
  <si>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</si>
  <si>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</si>
  <si>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</si>
  <si>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</si>
  <si>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</si>
  <si>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</si>
  <si>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</si>
  <si>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</si>
  <si>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</si>
  <si>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</si>
  <si>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</si>
  <si>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</si>
  <si>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</si>
  <si>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</si>
  <si>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</si>
  <si>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</si>
  <si>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</si>
  <si>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</si>
  <si>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</si>
  <si>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</si>
  <si>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</si>
  <si>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</si>
  <si>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</si>
  <si>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</si>
  <si>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</si>
  <si>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</si>
  <si>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</si>
  <si>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</si>
  <si>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</si>
  <si>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</si>
  <si>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</si>
  <si>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</si>
  <si>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</si>
  <si>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</si>
  <si>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</si>
  <si>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</si>
  <si>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</si>
  <si>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</si>
  <si>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</si>
  <si>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</si>
  <si>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</si>
  <si>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</si>
  <si>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</si>
  <si>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</si>
  <si>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</si>
  <si>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</si>
  <si>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</si>
  <si>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</si>
  <si>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</si>
  <si>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</si>
  <si>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</si>
  <si>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</si>
  <si>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</si>
  <si>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</si>
  <si>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</si>
  <si>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</si>
  <si>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</si>
  <si>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</si>
  <si>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</si>
  <si>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</si>
  <si>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</si>
  <si>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</si>
  <si>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</si>
  <si>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</si>
  <si>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</si>
  <si>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</si>
  <si>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</si>
  <si>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</si>
  <si>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</si>
  <si>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</si>
  <si>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</si>
  <si>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</si>
  <si>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</si>
  <si>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</si>
  <si>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</si>
  <si>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</si>
  <si>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</si>
  <si>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</si>
  <si>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</si>
  <si>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</si>
  <si>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</si>
  <si>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</si>
  <si>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</si>
  <si>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</si>
  <si>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</si>
  <si>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</si>
  <si>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</si>
  <si>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</si>
  <si>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</si>
  <si>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</si>
  <si>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</si>
  <si>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</si>
  <si>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</si>
  <si>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</si>
  <si>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</si>
  <si>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</si>
  <si>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</si>
  <si>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</si>
  <si>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</si>
  <si>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</si>
  <si>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</si>
  <si>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</si>
  <si>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</si>
  <si>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</si>
  <si>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</si>
  <si>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</si>
  <si>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</si>
  <si>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</si>
  <si>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</si>
  <si>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</si>
  <si>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</si>
  <si>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</si>
  <si>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</si>
  <si>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</si>
  <si>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</si>
  <si>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</si>
  <si>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</si>
  <si>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</si>
  <si>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</si>
  <si>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</si>
  <si>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</si>
  <si>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</si>
  <si>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</si>
  <si>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</si>
  <si>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</si>
  <si>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</si>
  <si>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</si>
  <si>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</si>
  <si>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</si>
  <si>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</si>
  <si>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</si>
  <si>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</si>
  <si>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</si>
  <si>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</si>
  <si>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</si>
  <si>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</si>
  <si>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</si>
  <si>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</si>
  <si>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</si>
  <si>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</si>
  <si>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</si>
  <si>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</si>
  <si>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</si>
  <si>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</si>
  <si>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</si>
  <si>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</si>
  <si>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</si>
  <si>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</si>
  <si>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</si>
  <si>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</si>
  <si>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</si>
  <si>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</si>
  <si>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</si>
  <si>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</si>
  <si>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</si>
  <si>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</si>
  <si>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</si>
  <si>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</si>
  <si>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</si>
  <si>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</si>
  <si>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</si>
  <si>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</si>
  <si>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</si>
  <si>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</si>
  <si>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</si>
  <si>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</si>
  <si>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</si>
  <si>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</si>
  <si>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</si>
  <si>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</si>
  <si>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</si>
  <si>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</si>
  <si>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</si>
  <si>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</si>
  <si>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</si>
  <si>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</si>
  <si>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</si>
  <si>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</si>
  <si>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</si>
  <si>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</si>
  <si>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</si>
  <si>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</si>
  <si>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</si>
  <si>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</si>
  <si>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</si>
  <si>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</si>
  <si>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</si>
  <si>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</si>
  <si>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</si>
  <si>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</si>
  <si>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</si>
  <si>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</si>
  <si>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</si>
  <si>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</si>
  <si>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</si>
  <si>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</si>
  <si>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</si>
  <si>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</si>
  <si>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</si>
  <si>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</si>
  <si>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</si>
  <si>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</si>
  <si>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</si>
  <si>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</si>
  <si>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</si>
  <si>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</si>
  <si>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</si>
  <si>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</si>
  <si>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</si>
  <si>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</si>
  <si>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</si>
  <si>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</si>
  <si>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</si>
  <si>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</si>
  <si>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</si>
  <si>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</si>
  <si>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</si>
  <si>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</si>
  <si>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</si>
  <si>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</si>
  <si>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</si>
  <si>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</si>
  <si>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</si>
  <si>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</si>
  <si>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</si>
  <si>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</si>
  <si>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</si>
  <si>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</si>
  <si>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</si>
  <si>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</si>
  <si>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</si>
  <si>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</si>
  <si>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</si>
  <si>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</si>
  <si>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</si>
  <si>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</si>
  <si>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</si>
  <si>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</si>
  <si>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</si>
  <si>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</si>
  <si>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</si>
  <si>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</si>
  <si>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</si>
  <si>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</si>
  <si>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</si>
  <si>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</si>
  <si>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</si>
  <si>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</si>
  <si>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</si>
  <si>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</si>
  <si>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</si>
  <si>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</si>
  <si>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</si>
  <si>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</si>
  <si>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</si>
  <si>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</si>
  <si>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</si>
  <si>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</si>
  <si>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</si>
  <si>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</si>
  <si>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</si>
  <si>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</si>
  <si>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</si>
  <si>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</si>
  <si>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</si>
  <si>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</si>
  <si>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</si>
  <si>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</si>
  <si>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</si>
  <si>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</si>
  <si>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</si>
  <si>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</si>
  <si>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</si>
  <si>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</si>
  <si>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</si>
  <si>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</si>
  <si>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</si>
  <si>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</si>
  <si>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</si>
  <si>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</si>
  <si>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</si>
  <si>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</si>
  <si>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</si>
  <si>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</si>
  <si>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</si>
  <si>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</si>
  <si>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</si>
  <si>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</si>
  <si>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</si>
  <si>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</si>
  <si>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</si>
  <si>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</si>
  <si>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</si>
  <si>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</si>
  <si>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</si>
  <si>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</si>
  <si>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</si>
  <si>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</si>
  <si>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</si>
  <si>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</si>
  <si>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</si>
  <si>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</si>
  <si>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</si>
  <si>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</si>
  <si>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</si>
  <si>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</si>
  <si>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</si>
  <si>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</si>
  <si>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</si>
  <si>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</si>
  <si>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</si>
  <si>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</si>
  <si>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</si>
  <si>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</si>
  <si>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</si>
  <si>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</si>
  <si>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</si>
  <si>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</si>
  <si>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</si>
  <si>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</si>
  <si>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</si>
  <si>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</si>
  <si>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</si>
  <si>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</si>
  <si>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</si>
  <si>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</si>
  <si>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</si>
  <si>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</si>
  <si>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</si>
  <si>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</si>
  <si>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</si>
  <si>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</si>
  <si>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</si>
  <si>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</si>
  <si>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</si>
  <si>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</si>
  <si>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</si>
  <si>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</si>
  <si>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</si>
  <si>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</si>
  <si>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</si>
  <si>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</si>
  <si>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</si>
  <si>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</si>
  <si>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</si>
  <si>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</si>
  <si>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</si>
  <si>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</si>
  <si>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</si>
  <si>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</si>
  <si>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</si>
  <si>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</si>
  <si>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</si>
  <si>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</si>
  <si>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</si>
  <si>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</si>
  <si>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</si>
  <si>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</si>
  <si>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</si>
  <si>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</si>
  <si>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</si>
  <si>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</si>
  <si>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</si>
  <si>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</si>
  <si>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</si>
  <si>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</si>
  <si>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</si>
  <si>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</si>
  <si>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</si>
  <si>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</si>
  <si>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</si>
  <si>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</si>
  <si>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</si>
  <si>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</si>
  <si>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</si>
  <si>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</si>
  <si>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</si>
  <si>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</si>
  <si>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</si>
  <si>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</si>
  <si>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</si>
  <si>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</si>
  <si>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</si>
  <si>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</si>
  <si>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</si>
  <si>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</si>
  <si>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</si>
  <si>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</si>
  <si>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</si>
  <si>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</si>
  <si>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</si>
  <si>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</si>
  <si>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</si>
  <si>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</si>
  <si>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</si>
  <si>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</si>
  <si>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</si>
  <si>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</si>
  <si>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</si>
  <si>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</si>
  <si>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</si>
  <si>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</si>
  <si>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</si>
  <si>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</si>
  <si>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</si>
  <si>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</si>
  <si>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</si>
  <si>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</si>
  <si>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</si>
  <si>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</si>
  <si>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</si>
  <si>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</si>
  <si>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</si>
  <si>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</si>
  <si>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</si>
  <si>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</si>
  <si>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</si>
  <si>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</si>
  <si>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</si>
  <si>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</si>
  <si>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</si>
  <si>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</si>
  <si>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</si>
  <si>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</si>
  <si>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</si>
  <si>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</si>
  <si>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</si>
  <si>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</si>
  <si>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</si>
  <si>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</si>
  <si>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</si>
  <si>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</si>
  <si>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</si>
  <si>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</si>
  <si>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</si>
  <si>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</si>
  <si>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</si>
  <si>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</si>
  <si>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</si>
  <si>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</si>
  <si>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</si>
  <si>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</si>
  <si>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</si>
  <si>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</si>
  <si>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</si>
  <si>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</si>
  <si>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</si>
  <si>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</si>
  <si>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</si>
  <si>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</si>
  <si>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</si>
  <si>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</si>
  <si>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</si>
  <si>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</si>
  <si>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</si>
  <si>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</si>
  <si>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</si>
  <si>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</si>
  <si>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</si>
  <si>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</si>
  <si>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</si>
  <si>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</si>
  <si>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</si>
  <si>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</si>
  <si>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</si>
  <si>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</si>
  <si>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</si>
  <si>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</si>
  <si>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</si>
  <si>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</si>
  <si>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</si>
  <si>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</si>
  <si>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</si>
  <si>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</si>
  <si>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</si>
  <si>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</si>
  <si>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</si>
  <si>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</si>
  <si>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</si>
  <si>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</si>
  <si>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</si>
  <si>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</si>
  <si>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</si>
  <si>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</si>
  <si>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</si>
  <si>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</si>
  <si>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</si>
  <si>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</si>
  <si>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</si>
  <si>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</si>
  <si>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</si>
  <si>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</si>
  <si>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</si>
  <si>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</si>
  <si>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</si>
  <si>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</si>
  <si>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</si>
  <si>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</si>
  <si>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</si>
  <si>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</si>
  <si>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</si>
  <si>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</si>
  <si>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</si>
  <si>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</si>
  <si>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</si>
  <si>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</si>
  <si>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</si>
  <si>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</si>
  <si>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</si>
  <si>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</si>
  <si>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</si>
  <si>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</si>
  <si>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</si>
  <si>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</si>
  <si>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</si>
  <si>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</si>
  <si>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</si>
  <si>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</si>
  <si>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</si>
  <si>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</si>
  <si>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</si>
  <si>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</si>
  <si>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</si>
  <si>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</si>
  <si>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</si>
  <si>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</si>
  <si>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</si>
  <si>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</si>
  <si>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</si>
  <si>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</si>
  <si>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</si>
  <si>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</si>
  <si>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</si>
  <si>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</si>
  <si>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</si>
  <si>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</si>
  <si>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</si>
  <si>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</si>
  <si>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</si>
  <si>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</si>
  <si>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</si>
  <si>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</si>
  <si>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</si>
  <si>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</si>
  <si>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</si>
  <si>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</si>
  <si>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</si>
  <si>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</si>
  <si>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</si>
  <si>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</si>
  <si>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</si>
  <si>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</si>
  <si>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</si>
  <si>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</si>
  <si>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</si>
  <si>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</si>
  <si>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</si>
  <si>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</si>
  <si>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</si>
  <si>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</si>
  <si>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</si>
  <si>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</si>
  <si>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</si>
  <si>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</si>
  <si>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</si>
  <si>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</si>
  <si>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</si>
  <si>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</si>
  <si>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</si>
  <si>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</si>
  <si>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</si>
  <si>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</si>
  <si>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</si>
  <si>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</si>
  <si>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</si>
  <si>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</si>
  <si>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</si>
  <si>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</si>
  <si>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</si>
  <si>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</si>
  <si>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</si>
  <si>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</si>
  <si>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</si>
  <si>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</si>
  <si>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</si>
  <si>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</si>
  <si>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</si>
  <si>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</si>
  <si>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</si>
  <si>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</si>
  <si>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</si>
  <si>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</si>
  <si>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</si>
  <si>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</si>
  <si>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</si>
  <si>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</si>
  <si>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</si>
  <si>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</si>
  <si>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</si>
  <si>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</si>
  <si>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</si>
  <si>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</si>
  <si>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</si>
  <si>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</si>
  <si>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</si>
  <si>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</si>
  <si>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</si>
  <si>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</si>
  <si>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</si>
  <si>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</si>
  <si>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</si>
  <si>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</si>
  <si>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</si>
  <si>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</si>
  <si>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</si>
  <si>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</si>
  <si>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</si>
  <si>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</si>
  <si>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</si>
  <si>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</si>
  <si>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</si>
  <si>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</si>
  <si>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</si>
  <si>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</si>
  <si>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</si>
  <si>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</si>
  <si>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</si>
  <si>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</si>
  <si>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</si>
  <si>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</si>
  <si>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</si>
  <si>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</si>
  <si>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</si>
  <si>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</si>
  <si>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</si>
  <si>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</si>
  <si>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</si>
  <si>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</si>
  <si>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</si>
  <si>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</si>
  <si>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</si>
  <si>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</si>
  <si>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</si>
  <si>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</si>
  <si>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</si>
  <si>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</si>
  <si>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</si>
  <si>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</si>
  <si>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</si>
  <si>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</si>
  <si>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</si>
  <si>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</si>
  <si>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</si>
  <si>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</si>
  <si>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</si>
  <si>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</si>
  <si>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</si>
  <si>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</si>
  <si>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</si>
  <si>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</si>
  <si>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</si>
  <si>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</si>
  <si>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</si>
  <si>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</si>
  <si>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</si>
  <si>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</si>
  <si>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</si>
  <si>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</si>
  <si>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</si>
  <si>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</si>
  <si>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</si>
  <si>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</si>
  <si>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</si>
  <si>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</si>
  <si>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</si>
  <si>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</si>
  <si>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</si>
  <si>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</si>
  <si>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</si>
  <si>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</si>
  <si>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</si>
  <si>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</si>
  <si>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</si>
  <si>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</si>
  <si>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</si>
  <si>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</si>
  <si>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</si>
  <si>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</si>
  <si>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</si>
  <si>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</si>
  <si>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</si>
  <si>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</si>
  <si>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</si>
  <si>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</si>
  <si>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</si>
  <si>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</si>
  <si>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</si>
  <si>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</si>
  <si>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</si>
  <si>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</si>
  <si>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</si>
  <si>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</si>
  <si>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</si>
  <si>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</si>
  <si>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</si>
  <si>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</si>
  <si>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</si>
  <si>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</si>
  <si>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</si>
  <si>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</si>
  <si>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</si>
  <si>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</si>
  <si>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</si>
  <si>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</si>
  <si>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</si>
  <si>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</si>
  <si>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</si>
  <si>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</si>
  <si>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</si>
  <si>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</si>
  <si>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</si>
  <si>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</si>
  <si>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</si>
  <si>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</si>
  <si>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</si>
  <si>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</si>
  <si>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</si>
  <si>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</si>
  <si>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</si>
  <si>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</si>
  <si>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</si>
  <si>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</si>
  <si>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</si>
  <si>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</si>
  <si>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</si>
  <si>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</si>
  <si>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</si>
  <si>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</si>
  <si>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</si>
  <si>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</si>
  <si>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</si>
  <si>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</si>
  <si>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</si>
  <si>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</si>
  <si>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</si>
  <si>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</si>
  <si>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</si>
  <si>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</si>
  <si>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</si>
  <si>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</si>
  <si>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</si>
  <si>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</si>
  <si>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</si>
  <si>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</si>
  <si>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</si>
  <si>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</si>
  <si>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</si>
  <si>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</si>
  <si>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</si>
  <si>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</si>
  <si>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</si>
  <si>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</si>
  <si>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</si>
  <si>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</si>
  <si>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</si>
  <si>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</si>
  <si>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</si>
  <si>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</si>
  <si>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</si>
  <si>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</si>
  <si>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</si>
  <si>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</si>
  <si>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</si>
  <si>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</si>
  <si>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</si>
  <si>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</si>
  <si>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</si>
  <si>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</si>
  <si>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</si>
  <si>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</si>
  <si>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</si>
  <si>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</si>
  <si>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</si>
  <si>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</si>
  <si>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</si>
  <si>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</si>
  <si>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</si>
  <si>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</si>
  <si>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</si>
  <si>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</si>
  <si>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</si>
  <si>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</si>
  <si>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</si>
  <si>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</si>
  <si>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</si>
  <si>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</si>
  <si>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</si>
  <si>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</si>
  <si>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</si>
  <si>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</si>
  <si>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</si>
  <si>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</si>
  <si>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</si>
  <si>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</si>
  <si>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</si>
  <si>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</si>
  <si>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</si>
  <si>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</si>
  <si>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</si>
  <si>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</si>
  <si>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</si>
  <si>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</si>
  <si>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</si>
  <si>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</si>
  <si>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</si>
  <si>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</si>
  <si>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</si>
  <si>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</si>
  <si>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</si>
  <si>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</si>
  <si>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</si>
  <si>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</si>
  <si>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</si>
  <si>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</si>
  <si>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</si>
  <si>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</si>
  <si>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</si>
  <si>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</si>
  <si>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</si>
  <si>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</si>
  <si>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</si>
  <si>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</si>
  <si>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</si>
  <si>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</si>
  <si>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</si>
  <si>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</si>
  <si>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</si>
  <si>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</si>
  <si>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</si>
  <si>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</si>
  <si>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</si>
  <si>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</si>
  <si>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</si>
  <si>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</si>
  <si>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</si>
  <si>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</si>
  <si>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</si>
  <si>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</si>
  <si>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</si>
  <si>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</si>
  <si>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</si>
  <si>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</si>
  <si>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</si>
  <si>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</si>
  <si>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</si>
  <si>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</si>
  <si>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</si>
  <si>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</si>
  <si>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</si>
  <si>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</si>
  <si>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</si>
  <si>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</si>
  <si>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</si>
  <si>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</si>
  <si>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</si>
  <si>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</si>
  <si>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</si>
  <si>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</si>
  <si>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</si>
  <si>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</si>
  <si>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</si>
  <si>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</si>
  <si>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</si>
  <si>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</si>
  <si>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</si>
  <si>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</si>
  <si>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</si>
  <si>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</si>
  <si>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</si>
  <si>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</si>
  <si>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</si>
  <si>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</si>
  <si>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</si>
  <si>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</si>
  <si>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</si>
  <si>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</si>
  <si>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</si>
  <si>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</si>
  <si>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</si>
  <si>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</si>
  <si>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</si>
  <si>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</si>
  <si>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</si>
  <si>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</si>
  <si>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</si>
  <si>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</si>
  <si>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</si>
  <si>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</si>
  <si>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</si>
  <si>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</si>
  <si>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</si>
  <si>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</si>
  <si>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</si>
  <si>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</si>
  <si>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</si>
  <si>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</si>
  <si>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</si>
  <si>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</si>
  <si>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</si>
  <si>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</si>
  <si>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</si>
  <si>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</si>
  <si>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</si>
  <si>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</si>
  <si>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</si>
  <si>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</si>
  <si>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</si>
  <si>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</si>
  <si>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</si>
  <si>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</si>
  <si>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</si>
  <si>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</si>
  <si>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</si>
  <si>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</si>
  <si>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</si>
  <si>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</si>
  <si>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</si>
  <si>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</si>
  <si>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</si>
  <si>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</si>
  <si>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</si>
  <si>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</si>
  <si>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</si>
  <si>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</si>
  <si>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</si>
  <si>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</si>
  <si>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</si>
  <si>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</si>
  <si>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</si>
  <si>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</si>
  <si>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</si>
  <si>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</si>
  <si>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</si>
  <si>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</si>
  <si>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</si>
  <si>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</si>
  <si>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</si>
  <si>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</si>
  <si>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</si>
  <si>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</si>
  <si>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</si>
  <si>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</si>
  <si>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</si>
  <si>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</si>
  <si>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</si>
  <si>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</si>
  <si>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</si>
  <si>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</si>
  <si>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</si>
  <si>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</si>
  <si>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</si>
  <si>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</si>
  <si>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</si>
  <si>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</si>
  <si>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</si>
  <si>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</si>
  <si>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</si>
  <si>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</si>
  <si>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</si>
  <si>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</si>
  <si>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</si>
  <si>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</si>
  <si>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</si>
  <si>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</si>
  <si>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</si>
  <si>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</si>
  <si>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</si>
  <si>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</si>
  <si>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</si>
  <si>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</si>
  <si>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</si>
  <si>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</si>
  <si>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</si>
  <si>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</si>
  <si>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</si>
  <si>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</si>
  <si>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</si>
  <si>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</si>
  <si>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</si>
  <si>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</si>
  <si>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</si>
  <si>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</si>
  <si>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</si>
  <si>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</si>
  <si>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</si>
  <si>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</si>
  <si>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</si>
  <si>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</si>
  <si>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</si>
  <si>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</si>
  <si>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</si>
  <si>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</si>
  <si>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</si>
  <si>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</si>
  <si>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</si>
  <si>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</si>
  <si>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</si>
  <si>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</si>
  <si>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</si>
  <si>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</si>
  <si>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</si>
  <si>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</si>
  <si>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</si>
  <si>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</si>
  <si>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</si>
  <si>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</si>
  <si>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</si>
  <si>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</si>
  <si>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</si>
  <si>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</si>
  <si>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</si>
  <si>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</si>
  <si>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</si>
  <si>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</si>
  <si>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</si>
  <si>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</si>
  <si>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</si>
  <si>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</si>
  <si>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</si>
  <si>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</si>
  <si>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</si>
  <si>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</si>
  <si>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</si>
  <si>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</si>
  <si>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</si>
  <si>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</si>
  <si>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</si>
  <si>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</si>
  <si>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</si>
  <si>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</si>
  <si>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</si>
  <si>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</si>
  <si>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</si>
  <si>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</si>
  <si>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</si>
  <si>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</si>
  <si>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</si>
  <si>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</si>
  <si>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</si>
  <si>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</si>
  <si>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</si>
  <si>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</si>
  <si>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</si>
  <si>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</si>
  <si>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</si>
  <si>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</si>
  <si>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</si>
  <si>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</si>
  <si>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</si>
  <si>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</si>
  <si>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</si>
  <si>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</si>
  <si>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</si>
  <si>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</si>
  <si>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</si>
  <si>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</si>
  <si>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</si>
  <si>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</si>
  <si>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</si>
  <si>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</si>
  <si>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</si>
  <si>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</si>
  <si>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</si>
  <si>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</si>
  <si>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</si>
  <si>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</si>
  <si>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</si>
  <si>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</si>
  <si>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</si>
  <si>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</si>
  <si>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</si>
  <si>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</si>
  <si>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</si>
  <si>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</si>
  <si>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</si>
  <si>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</si>
  <si>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</si>
  <si>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</si>
  <si>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</si>
  <si>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</si>
  <si>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</si>
  <si>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</si>
  <si>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</si>
  <si>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</si>
  <si>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</si>
  <si>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</si>
  <si>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</si>
  <si>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</si>
  <si>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</si>
  <si>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</si>
  <si>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</si>
  <si>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</si>
  <si>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</si>
  <si>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</si>
  <si>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</si>
  <si>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</si>
  <si>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</si>
  <si>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</si>
  <si>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</si>
  <si>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</si>
  <si>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</si>
  <si>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</si>
  <si>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</si>
  <si>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</si>
  <si>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</si>
  <si>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</si>
  <si>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</si>
  <si>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</si>
  <si>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</si>
  <si>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</si>
  <si>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</si>
  <si>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</si>
  <si>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</si>
  <si>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</si>
  <si>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</si>
  <si>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</si>
  <si>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</si>
  <si>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</si>
  <si>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</si>
  <si>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</si>
  <si>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</si>
  <si>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</si>
  <si>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</si>
  <si>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</si>
  <si>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</si>
  <si>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</si>
  <si>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</si>
  <si>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</si>
  <si>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</si>
  <si>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</si>
  <si>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</si>
  <si>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</si>
  <si>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</si>
  <si>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</si>
  <si>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</si>
  <si>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</si>
  <si>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</si>
  <si>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</si>
  <si>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</si>
  <si>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</si>
  <si>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</si>
  <si>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</si>
  <si>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</si>
  <si>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</si>
  <si>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</si>
  <si>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</si>
  <si>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</si>
  <si>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</si>
  <si>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</si>
  <si>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</si>
  <si>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</si>
  <si>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</si>
  <si>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</si>
  <si>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</si>
  <si>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</si>
  <si>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</si>
  <si>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</si>
  <si>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</si>
  <si>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</si>
  <si>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</si>
  <si>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</si>
  <si>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</si>
  <si>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</si>
  <si>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</si>
  <si>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</si>
  <si>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</si>
  <si>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</si>
  <si>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</si>
  <si>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</si>
  <si>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</si>
  <si>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</si>
  <si>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</si>
  <si>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</si>
  <si>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</si>
  <si>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</si>
  <si>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</si>
  <si>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</si>
  <si>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</si>
  <si>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</si>
  <si>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</si>
  <si>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</si>
  <si>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</si>
  <si>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</si>
  <si>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</si>
  <si>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</si>
  <si>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</si>
  <si>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</si>
  <si>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</si>
  <si>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</si>
  <si>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</si>
  <si>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</si>
  <si>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</si>
  <si>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</si>
  <si>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</si>
  <si>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</si>
  <si>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</si>
  <si>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</si>
  <si>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</si>
  <si>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</si>
  <si>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</si>
  <si>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</si>
  <si>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</si>
  <si>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</si>
  <si>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</si>
  <si>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</si>
  <si>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</si>
  <si>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</si>
  <si>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</si>
  <si>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</si>
  <si>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</si>
  <si>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</si>
  <si>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</si>
  <si>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</si>
  <si>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</si>
  <si>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</si>
  <si>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</si>
  <si>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</si>
  <si>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</si>
  <si>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</si>
  <si>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</si>
  <si>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</si>
  <si>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</si>
  <si>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</si>
  <si>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</si>
  <si>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</si>
  <si>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</si>
  <si>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</si>
  <si>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</si>
  <si>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</si>
  <si>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</si>
  <si>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</si>
  <si>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</si>
  <si>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</si>
  <si>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</si>
  <si>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</si>
  <si>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</si>
  <si>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</si>
  <si>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</si>
  <si>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</si>
  <si>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</si>
  <si>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</si>
  <si>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</si>
  <si>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</si>
  <si>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</si>
  <si>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</si>
  <si>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</si>
  <si>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</si>
  <si>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</si>
  <si>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</si>
  <si>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</si>
  <si>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</si>
  <si>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</si>
  <si>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</si>
  <si>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</si>
  <si>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</si>
  <si>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</si>
  <si>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</si>
  <si>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</si>
  <si>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</si>
  <si>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</si>
  <si>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</si>
  <si>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</si>
  <si>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</si>
  <si>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</si>
  <si>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</si>
  <si>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</si>
  <si>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</si>
  <si>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</si>
  <si>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</si>
  <si>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</si>
  <si>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</si>
  <si>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</si>
  <si>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</si>
  <si>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</si>
  <si>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</si>
  <si>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</si>
  <si>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</si>
  <si>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</si>
  <si>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</si>
  <si>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</si>
  <si>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</si>
  <si>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</si>
  <si>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</si>
  <si>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</si>
  <si>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</si>
  <si>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</si>
  <si>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</si>
  <si>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</si>
  <si>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</si>
  <si>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</si>
  <si>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</si>
  <si>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</si>
  <si>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</si>
  <si>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</si>
  <si>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</si>
  <si>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</si>
  <si>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</si>
  <si>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</si>
  <si>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</si>
  <si>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</si>
  <si>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</si>
  <si>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</si>
  <si>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</si>
  <si>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</si>
  <si>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</si>
  <si>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</si>
  <si>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</si>
  <si>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</si>
  <si>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</si>
  <si>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</si>
  <si>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</si>
  <si>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</si>
  <si>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</si>
  <si>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</si>
  <si>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</si>
  <si>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</si>
  <si>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</si>
  <si>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</si>
  <si>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</si>
  <si>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</si>
  <si>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</si>
  <si>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</si>
  <si>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</si>
  <si>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</si>
  <si>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</si>
  <si>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</si>
  <si>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</si>
  <si>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</si>
  <si>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</si>
  <si>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</si>
  <si>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</si>
  <si>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</si>
  <si>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</si>
  <si>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</si>
  <si>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</si>
  <si>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</si>
  <si>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</si>
  <si>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</si>
  <si>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</si>
  <si>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</si>
  <si>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</si>
  <si>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</si>
  <si>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</si>
  <si>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</si>
  <si>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</si>
  <si>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</si>
  <si>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</si>
  <si>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</si>
  <si>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</si>
  <si>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</si>
  <si>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</si>
  <si>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</si>
  <si>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</si>
  <si>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</si>
  <si>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</si>
  <si>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</si>
  <si>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</si>
  <si>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</si>
  <si>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</si>
  <si>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</si>
  <si>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</si>
  <si>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</si>
  <si>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</si>
  <si>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</si>
  <si>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</si>
  <si>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</si>
  <si>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</si>
  <si>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</si>
  <si>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</si>
  <si>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</si>
  <si>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</si>
  <si>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</si>
  <si>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</si>
  <si>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</si>
  <si>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</si>
  <si>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</si>
  <si>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</si>
  <si>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</si>
  <si>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</si>
  <si>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</si>
  <si>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</si>
  <si>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</si>
  <si>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</si>
  <si>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</si>
  <si>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</si>
  <si>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</si>
  <si>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</si>
  <si>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</si>
  <si>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</si>
  <si>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</si>
  <si>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</si>
  <si>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</si>
  <si>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</si>
  <si>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</si>
  <si>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</si>
  <si>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</si>
  <si>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</si>
  <si>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</si>
  <si>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</si>
  <si>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</si>
  <si>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</si>
  <si>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</si>
  <si>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</si>
  <si>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</si>
  <si>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</si>
  <si>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</si>
  <si>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</si>
  <si>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</si>
  <si>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</si>
  <si>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</si>
  <si>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</si>
  <si>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</si>
  <si>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</si>
  <si>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</si>
  <si>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</si>
  <si>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</si>
  <si>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</si>
  <si>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</si>
  <si>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</si>
  <si>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</si>
  <si>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</si>
  <si>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</si>
  <si>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</si>
  <si>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</si>
  <si>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</si>
  <si>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</si>
  <si>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</si>
  <si>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</si>
  <si>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</si>
  <si>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</si>
  <si>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</si>
  <si>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</si>
  <si>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</si>
  <si>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</si>
  <si>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</si>
  <si>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</si>
  <si>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</si>
  <si>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</si>
  <si>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</si>
  <si>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</si>
  <si>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</si>
  <si>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</si>
  <si>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</si>
  <si>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</si>
  <si>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</si>
  <si>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</si>
  <si>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</si>
  <si>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</si>
  <si>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</si>
  <si>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</si>
  <si>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</si>
  <si>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</si>
  <si>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</si>
  <si>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</si>
  <si>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</si>
  <si>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</si>
  <si>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</si>
  <si>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</si>
  <si>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</si>
  <si>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</si>
  <si>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</si>
  <si>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</si>
  <si>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</si>
  <si>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</si>
  <si>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</si>
  <si>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</si>
  <si>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</si>
  <si>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</si>
  <si>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</si>
  <si>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</si>
  <si>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</si>
  <si>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</si>
  <si>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</si>
  <si>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</si>
  <si>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</si>
  <si>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</si>
  <si>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</si>
  <si>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</si>
  <si>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</si>
  <si>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</si>
  <si>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</si>
  <si>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</si>
  <si>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</si>
  <si>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</si>
  <si>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</si>
  <si>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</si>
  <si>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</si>
  <si>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</si>
  <si>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</si>
  <si>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</si>
  <si>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</si>
  <si>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</si>
  <si>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</si>
  <si>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</si>
  <si>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</si>
  <si>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</si>
  <si>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</si>
  <si>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</si>
  <si>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</si>
  <si>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</si>
  <si>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</si>
  <si>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</si>
  <si>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</si>
  <si>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</si>
  <si>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</si>
  <si>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</si>
  <si>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</si>
  <si>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</si>
  <si>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</si>
  <si>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</si>
  <si>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</si>
  <si>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</si>
  <si>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</si>
  <si>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</si>
  <si>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</si>
  <si>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</si>
  <si>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</si>
  <si>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</si>
  <si>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</si>
  <si>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</si>
  <si>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</si>
  <si>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</si>
  <si>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</si>
  <si>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</si>
  <si>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</si>
  <si>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</si>
  <si>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</si>
  <si>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</si>
  <si>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</si>
  <si>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</si>
  <si>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</si>
  <si>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</si>
  <si>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</si>
  <si>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</si>
  <si>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</si>
  <si>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</si>
  <si>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</si>
  <si>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</si>
  <si>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</si>
  <si>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</si>
  <si>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</si>
  <si>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</si>
  <si>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</si>
  <si>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</si>
  <si>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</si>
  <si>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</si>
  <si>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</si>
  <si>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</si>
  <si>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</si>
  <si>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</si>
  <si>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</si>
  <si>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</si>
  <si>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</si>
  <si>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</si>
  <si>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</si>
  <si>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</si>
  <si>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</si>
  <si>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</si>
  <si>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</si>
  <si>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</si>
  <si>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</si>
  <si>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</si>
  <si>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</si>
  <si>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</si>
  <si>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</si>
  <si>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</si>
  <si>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</si>
  <si>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</si>
  <si>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</si>
  <si>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</si>
  <si>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</si>
  <si>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</si>
  <si>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</si>
  <si>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</si>
  <si>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</si>
  <si>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</si>
  <si>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</si>
  <si>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</si>
  <si>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</si>
  <si>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</si>
  <si>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</si>
  <si>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</si>
  <si>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</si>
  <si>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</si>
  <si>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</si>
  <si>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</si>
  <si>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</si>
  <si>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</si>
  <si>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</si>
  <si>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</si>
  <si>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</si>
  <si>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</si>
  <si>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</si>
  <si>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</si>
  <si>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</si>
  <si>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</si>
  <si>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</si>
  <si>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</si>
  <si>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</si>
  <si>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</si>
  <si>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</si>
  <si>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</si>
  <si>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</si>
  <si>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</si>
  <si>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</si>
  <si>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</si>
  <si>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</si>
  <si>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</si>
  <si>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</si>
  <si>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</si>
  <si>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</si>
  <si>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</si>
  <si>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</si>
  <si>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</si>
  <si>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</si>
  <si>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</si>
  <si>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</si>
  <si>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</si>
  <si>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</si>
  <si>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</si>
  <si>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</si>
  <si>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</si>
  <si>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</si>
  <si>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</si>
  <si>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</si>
  <si>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</si>
  <si>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</si>
  <si>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</si>
  <si>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</si>
  <si>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</si>
  <si>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</si>
  <si>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</si>
  <si>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</si>
  <si>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</si>
  <si>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</si>
  <si>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</si>
  <si>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</si>
  <si>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</si>
  <si>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</si>
  <si>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</si>
  <si>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</si>
  <si>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</si>
  <si>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</si>
  <si>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</si>
  <si>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</si>
  <si>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</si>
  <si>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</si>
  <si>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</si>
  <si>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</si>
  <si>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</si>
  <si>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</si>
  <si>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</si>
  <si>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</si>
  <si>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</si>
  <si>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</si>
  <si>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</si>
  <si>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</si>
  <si>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</si>
  <si>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</si>
  <si>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</si>
  <si>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</si>
  <si>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</si>
  <si>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</si>
  <si>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</si>
  <si>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</si>
  <si>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</si>
  <si>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</si>
  <si>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</si>
  <si>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</si>
  <si>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</si>
  <si>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</si>
  <si>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</si>
  <si>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</si>
  <si>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</si>
  <si>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</si>
  <si>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</si>
  <si>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</si>
  <si>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</si>
  <si>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</si>
  <si>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</si>
  <si>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</si>
  <si>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</si>
  <si>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</si>
  <si>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</si>
  <si>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</si>
  <si>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</si>
  <si>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</si>
  <si>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</si>
  <si>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</si>
  <si>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</si>
  <si>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</si>
  <si>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</si>
  <si>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</si>
  <si>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</si>
  <si>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</si>
  <si>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</si>
  <si>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</si>
  <si>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</si>
  <si>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</si>
  <si>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</si>
  <si>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</si>
  <si>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</si>
  <si>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</si>
  <si>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</si>
  <si>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</si>
  <si>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</si>
  <si>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</si>
  <si>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</si>
  <si>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</si>
  <si>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</si>
  <si>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</si>
  <si>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</si>
  <si>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</si>
  <si>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</si>
  <si>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</si>
  <si>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</si>
  <si>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</si>
  <si>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</si>
  <si>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</si>
  <si>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</si>
  <si>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</si>
  <si>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</si>
  <si>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</si>
  <si>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</si>
  <si>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</si>
  <si>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</si>
  <si>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</si>
  <si>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</si>
  <si>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</si>
  <si>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</si>
  <si>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</si>
  <si>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</si>
  <si>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</si>
  <si>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</si>
  <si>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</si>
  <si>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</si>
  <si>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</si>
  <si>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</si>
  <si>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</si>
  <si>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</si>
  <si>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</si>
  <si>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</si>
  <si>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</si>
  <si>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</si>
  <si>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</si>
  <si>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</si>
  <si>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</si>
  <si>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</si>
  <si>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</si>
  <si>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</si>
  <si>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</si>
  <si>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</si>
  <si>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</si>
  <si>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</si>
  <si>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</si>
  <si>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</si>
  <si>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</si>
  <si>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</si>
  <si>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</si>
  <si>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</si>
  <si>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</si>
  <si>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</si>
  <si>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</si>
  <si>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</si>
  <si>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</si>
  <si>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</si>
  <si>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</si>
  <si>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</si>
  <si>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</si>
  <si>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</si>
  <si>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</si>
  <si>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</si>
  <si>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</si>
  <si>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</si>
  <si>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</si>
  <si>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</si>
  <si>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</si>
  <si>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</si>
  <si>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</si>
  <si>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</si>
  <si>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</si>
  <si>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</si>
  <si>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</si>
  <si>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</si>
  <si>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</si>
  <si>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</si>
  <si>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</si>
  <si>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</si>
  <si>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</si>
  <si>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</si>
  <si>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</si>
  <si>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</si>
  <si>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</si>
  <si>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</si>
  <si>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</si>
  <si>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</si>
  <si>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</si>
  <si>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</si>
  <si>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</si>
  <si>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</si>
  <si>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</si>
  <si>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</si>
  <si>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</si>
  <si>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</si>
  <si>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</si>
  <si>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</si>
  <si>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</si>
  <si>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</si>
  <si>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</si>
  <si>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</si>
  <si>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</si>
  <si>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</si>
  <si>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</si>
  <si>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</si>
  <si>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</si>
  <si>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</si>
  <si>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</si>
  <si>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</si>
  <si>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</si>
  <si>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</si>
  <si>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</si>
  <si>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</si>
  <si>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</si>
  <si>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</si>
  <si>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</si>
  <si>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</si>
  <si>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</si>
  <si>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</si>
  <si>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</si>
  <si>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</si>
  <si>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</si>
  <si>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</si>
  <si>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</si>
  <si>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</si>
  <si>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</si>
  <si>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</si>
  <si>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</si>
  <si>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</si>
  <si>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</si>
  <si>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</si>
  <si>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</si>
  <si>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</si>
  <si>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</si>
  <si>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</si>
  <si>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</si>
  <si>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</si>
  <si>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</si>
  <si>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</si>
  <si>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</si>
  <si>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</si>
  <si>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</si>
  <si>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</si>
  <si>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</si>
  <si>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</si>
  <si>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</si>
  <si>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</si>
  <si>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</si>
  <si>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</si>
  <si>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</si>
  <si>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</si>
  <si>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</si>
  <si>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</si>
  <si>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</si>
  <si>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</si>
  <si>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</si>
  <si>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</si>
  <si>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</si>
  <si>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</si>
  <si>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</si>
  <si>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</si>
  <si>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</si>
  <si>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</si>
  <si>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</si>
  <si>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</si>
  <si>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</si>
  <si>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</si>
  <si>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</si>
  <si>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</si>
  <si>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</si>
  <si>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</si>
  <si>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</si>
  <si>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</si>
  <si>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</si>
  <si>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</si>
  <si>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</si>
  <si>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</si>
  <si>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</si>
  <si>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</si>
  <si>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</si>
  <si>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</si>
  <si>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</si>
  <si>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</si>
  <si>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</si>
  <si>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</si>
  <si>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</si>
  <si>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</si>
  <si>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</si>
  <si>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</si>
  <si>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</si>
  <si>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</si>
  <si>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</si>
  <si>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</si>
  <si>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</si>
  <si>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</si>
  <si>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</si>
  <si>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</si>
  <si>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</si>
  <si>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</si>
  <si>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</si>
  <si>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</si>
  <si>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</si>
  <si>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</si>
  <si>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</si>
  <si>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</si>
  <si>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</si>
  <si>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</si>
  <si>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</si>
  <si>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</si>
  <si>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</si>
  <si>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</si>
  <si>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</si>
  <si>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</si>
  <si>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</si>
  <si>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</si>
  <si>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</si>
  <si>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</si>
  <si>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</si>
  <si>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</si>
  <si>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</si>
  <si>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</si>
  <si>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</si>
  <si>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</si>
  <si>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</si>
  <si>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</si>
  <si>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</si>
  <si>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</si>
  <si>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</si>
  <si>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</si>
  <si>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</si>
  <si>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</si>
  <si>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</si>
  <si>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</si>
  <si>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</si>
  <si>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</si>
  <si>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</si>
  <si>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</si>
  <si>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</si>
  <si>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</si>
  <si>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</si>
  <si>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</si>
  <si>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</si>
  <si>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</si>
  <si>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</si>
  <si>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</si>
  <si>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</si>
  <si>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</si>
  <si>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</si>
  <si>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</si>
  <si>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</si>
  <si>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</si>
  <si>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</si>
  <si>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</si>
  <si>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</si>
  <si>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</si>
  <si>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</si>
  <si>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</si>
  <si>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</si>
  <si>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</si>
  <si>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</si>
  <si>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</si>
  <si>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</si>
  <si>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</si>
  <si>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</si>
  <si>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</si>
  <si>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</si>
  <si>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</si>
  <si>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</si>
  <si>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</si>
  <si>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</si>
  <si>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</si>
  <si>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</si>
  <si>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</si>
  <si>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</si>
  <si>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</si>
  <si>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</si>
  <si>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</si>
  <si>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</si>
  <si>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</si>
  <si>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</si>
  <si>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</si>
  <si>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</si>
  <si>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</si>
  <si>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</si>
  <si>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</si>
  <si>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</si>
  <si>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</si>
  <si>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</si>
  <si>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</si>
  <si>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</si>
  <si>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</si>
  <si>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</si>
  <si>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</si>
  <si>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</si>
  <si>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</si>
  <si>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</si>
  <si>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</si>
  <si>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</si>
  <si>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</si>
  <si>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</si>
  <si>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</si>
  <si>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</si>
  <si>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</si>
  <si>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</si>
  <si>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</si>
  <si>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</si>
  <si>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</si>
  <si>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</si>
  <si>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</si>
  <si>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</si>
  <si>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</si>
  <si>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</si>
  <si>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</si>
  <si>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</si>
  <si>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</si>
  <si>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</si>
  <si>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</si>
  <si>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</si>
  <si>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</si>
  <si>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</si>
  <si>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</si>
  <si>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</si>
  <si>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</si>
  <si>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</si>
  <si>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</si>
  <si>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</si>
  <si>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</si>
  <si>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</si>
  <si>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</si>
  <si>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</si>
  <si>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</si>
  <si>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</si>
  <si>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</si>
  <si>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</si>
  <si>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</si>
  <si>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</si>
  <si>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</si>
  <si>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</si>
  <si>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</si>
  <si>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</si>
  <si>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</si>
  <si>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</si>
  <si>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</si>
  <si>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</si>
  <si>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</si>
  <si>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</si>
  <si>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</si>
  <si>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</si>
  <si>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</si>
  <si>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</si>
  <si>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</si>
  <si>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</si>
  <si>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</si>
  <si>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</si>
  <si>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</si>
  <si>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</si>
  <si>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</si>
  <si>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</si>
  <si>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</si>
  <si>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</si>
  <si>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</si>
  <si>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</si>
  <si>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</si>
  <si>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</si>
  <si>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</si>
  <si>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</si>
  <si>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</si>
  <si>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</si>
  <si>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</si>
  <si>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</si>
  <si>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</si>
  <si>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</si>
  <si>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</si>
  <si>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</si>
  <si>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</si>
  <si>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</si>
  <si>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</si>
  <si>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</si>
  <si>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</si>
  <si>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</si>
  <si>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</si>
  <si>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</si>
  <si>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</si>
  <si>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</si>
  <si>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</si>
  <si>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</si>
  <si>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</si>
  <si>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</si>
  <si>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</si>
  <si>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</si>
  <si>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</si>
  <si>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</si>
  <si>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</si>
  <si>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</si>
  <si>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</si>
  <si>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</si>
  <si>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</si>
  <si>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</si>
  <si>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</si>
  <si>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</si>
  <si>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</si>
  <si>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</si>
  <si>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</si>
  <si>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</si>
  <si>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</si>
  <si>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</si>
  <si>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</si>
  <si>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</si>
  <si>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</si>
  <si>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</si>
  <si>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</si>
  <si>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</si>
  <si>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</si>
  <si>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</si>
  <si>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</si>
  <si>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</si>
  <si>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</si>
  <si>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</si>
  <si>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</si>
  <si>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</si>
  <si>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</si>
  <si>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</si>
  <si>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</si>
  <si>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</si>
  <si>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</si>
  <si>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</si>
  <si>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</si>
  <si>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</si>
  <si>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</si>
  <si>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</si>
  <si>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</si>
  <si>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</si>
  <si>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</si>
  <si>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</si>
  <si>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</si>
  <si>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</si>
  <si>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</si>
  <si>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</si>
  <si>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</si>
  <si>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</si>
  <si>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</si>
  <si>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</si>
  <si>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</si>
  <si>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</si>
  <si>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</si>
  <si>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</si>
  <si>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</si>
  <si>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</si>
  <si>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</si>
  <si>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</si>
  <si>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</si>
  <si>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</si>
  <si>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</si>
  <si>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</si>
  <si>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</si>
  <si>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</si>
  <si>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</si>
  <si>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</si>
  <si>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</si>
  <si>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</si>
  <si>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</si>
  <si>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</si>
  <si>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</si>
  <si>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</si>
  <si>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</si>
  <si>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</si>
  <si>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</si>
  <si>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</si>
  <si>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</si>
  <si>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</si>
  <si>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</si>
  <si>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</si>
  <si>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</si>
  <si>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</si>
  <si>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</si>
  <si>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</si>
  <si>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</si>
  <si>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</si>
  <si>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</si>
  <si>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</si>
  <si>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</si>
  <si>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</si>
  <si>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</si>
  <si>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</si>
  <si>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</si>
  <si>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</si>
  <si>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</si>
  <si>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</si>
  <si>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</si>
  <si>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</si>
  <si>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</si>
  <si>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</si>
  <si>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</si>
  <si>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</si>
  <si>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</si>
  <si>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</si>
  <si>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</si>
  <si>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</si>
  <si>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</si>
  <si>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</si>
  <si>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</si>
  <si>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</si>
  <si>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</si>
  <si>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</si>
  <si>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</si>
  <si>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</si>
  <si>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</si>
  <si>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</si>
  <si>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</si>
  <si>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</si>
  <si>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</si>
  <si>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</si>
  <si>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</si>
  <si>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</si>
  <si>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</si>
  <si>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</si>
  <si>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</si>
  <si>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</si>
  <si>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</si>
  <si>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</si>
  <si>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</si>
  <si>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</si>
  <si>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</si>
  <si>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</si>
  <si>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</si>
  <si>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</si>
  <si>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</si>
  <si>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</si>
  <si>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</si>
  <si>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</si>
  <si>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</si>
  <si>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</si>
  <si>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</si>
  <si>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</si>
  <si>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</si>
  <si>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</si>
  <si>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</si>
  <si>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</si>
  <si>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</si>
  <si>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</si>
  <si>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</si>
  <si>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</si>
  <si>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</si>
  <si>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</si>
  <si>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</si>
  <si>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</si>
  <si>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</si>
  <si>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</si>
  <si>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</si>
  <si>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</si>
  <si>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</si>
  <si>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</si>
  <si>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</si>
  <si>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</si>
  <si>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</si>
  <si>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</si>
  <si>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</si>
  <si>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</si>
  <si>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</si>
  <si>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</si>
  <si>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</si>
  <si>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</si>
  <si>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</si>
  <si>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</si>
  <si>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</si>
  <si>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</si>
  <si>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</si>
  <si>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</si>
  <si>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</si>
  <si>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</si>
  <si>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</si>
  <si>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</si>
  <si>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</si>
  <si>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</si>
  <si>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</si>
  <si>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</si>
  <si>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</si>
  <si>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</si>
  <si>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</si>
  <si>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</si>
  <si>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</si>
  <si>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</si>
  <si>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</si>
  <si>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</si>
  <si>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</si>
  <si>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</si>
  <si>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</si>
  <si>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</si>
  <si>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</si>
  <si>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</si>
  <si>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</si>
  <si>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</si>
  <si>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</si>
  <si>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</si>
  <si>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</si>
  <si>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</si>
  <si>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</si>
  <si>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</si>
  <si>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</si>
  <si>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</si>
  <si>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</si>
  <si>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</si>
  <si>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</si>
  <si>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</si>
  <si>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</si>
  <si>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</si>
  <si>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</si>
  <si>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</si>
  <si>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</si>
  <si>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</si>
  <si>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</si>
  <si>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</si>
  <si>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</si>
  <si>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</si>
  <si>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</si>
  <si>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</si>
  <si>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</si>
  <si>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</si>
  <si>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</si>
  <si>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</si>
  <si>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</si>
  <si>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</si>
  <si>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</si>
  <si>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</si>
  <si>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</si>
  <si>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</si>
  <si>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</si>
  <si>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</si>
  <si>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</si>
  <si>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</si>
  <si>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</si>
  <si>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</si>
  <si>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</si>
  <si>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</si>
  <si>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</si>
  <si>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</si>
  <si>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</si>
  <si>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</si>
  <si>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</si>
  <si>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</si>
  <si>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</si>
  <si>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</si>
  <si>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</si>
  <si>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</si>
  <si>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</si>
  <si>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</si>
  <si>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</si>
  <si>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</si>
  <si>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</si>
  <si>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</si>
  <si>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</si>
  <si>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</si>
  <si>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</si>
  <si>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</si>
  <si>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</si>
  <si>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</si>
  <si>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</si>
  <si>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</si>
  <si>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</si>
  <si>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</si>
  <si>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</si>
  <si>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</si>
  <si>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</si>
  <si>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</si>
  <si>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</si>
  <si>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</si>
  <si>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</si>
  <si>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</si>
  <si>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</si>
  <si>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</si>
  <si>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</si>
  <si>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</si>
  <si>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</si>
  <si>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</si>
  <si>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</si>
  <si>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</si>
  <si>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</si>
  <si>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</si>
  <si>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</si>
  <si>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</si>
  <si>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</si>
  <si>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</si>
  <si>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</si>
  <si>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</si>
  <si>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</si>
  <si>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</si>
  <si>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</si>
  <si>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</si>
  <si>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</si>
  <si>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</si>
  <si>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</si>
  <si>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</si>
  <si>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</si>
  <si>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</si>
  <si>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</si>
  <si>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</si>
  <si>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</si>
  <si>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</si>
  <si>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</si>
  <si>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</si>
  <si>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</si>
  <si>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</si>
  <si>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</si>
  <si>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</si>
  <si>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</si>
  <si>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</si>
  <si>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</si>
  <si>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</si>
  <si>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</si>
  <si>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</si>
  <si>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</si>
  <si>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</si>
  <si>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</si>
  <si>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</si>
  <si>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</si>
  <si>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</si>
  <si>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</si>
  <si>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</si>
  <si>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</si>
  <si>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</si>
  <si>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</si>
  <si>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</si>
  <si>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</si>
  <si>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</si>
  <si>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</si>
  <si>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</si>
  <si>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</si>
  <si>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</si>
  <si>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</si>
  <si>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</si>
  <si>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</si>
  <si>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</si>
  <si>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</si>
  <si>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</si>
  <si>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</si>
  <si>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</si>
  <si>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</si>
  <si>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</si>
  <si>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</si>
  <si>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</si>
  <si>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</si>
  <si>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</si>
  <si>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</si>
  <si>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</si>
  <si>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</si>
  <si>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</si>
  <si>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</si>
  <si>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</si>
  <si>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</si>
  <si>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</si>
  <si>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</si>
  <si>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</si>
  <si>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</si>
  <si>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</si>
  <si>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</si>
  <si>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</si>
  <si>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</si>
  <si>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</si>
  <si>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</si>
  <si>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</si>
  <si>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</si>
  <si>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</si>
  <si>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</si>
  <si>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</si>
  <si>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</si>
  <si>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</si>
  <si>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</si>
  <si>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</si>
  <si>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</si>
  <si>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</si>
  <si>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</si>
  <si>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</si>
  <si>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</si>
  <si>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</si>
  <si>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</si>
  <si>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</si>
  <si>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</si>
  <si>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</si>
  <si>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</si>
  <si>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</si>
  <si>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</si>
  <si>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</si>
  <si>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</si>
  <si>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</si>
  <si>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</si>
  <si>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</si>
  <si>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</si>
  <si>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</si>
  <si>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</si>
  <si>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</si>
  <si>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</si>
  <si>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</si>
  <si>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</si>
  <si>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</si>
  <si>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</si>
  <si>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</si>
  <si>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</si>
  <si>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</si>
  <si>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</si>
  <si>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</si>
  <si>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</si>
  <si>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</si>
  <si>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</si>
  <si>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</si>
  <si>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</si>
  <si>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</si>
  <si>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</si>
  <si>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</si>
  <si>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</si>
  <si>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</si>
  <si>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</si>
  <si>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</si>
  <si>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</si>
  <si>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</si>
  <si>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</si>
  <si>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</si>
  <si>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</si>
  <si>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</si>
  <si>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</si>
  <si>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</si>
  <si>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</si>
  <si>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</si>
  <si>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</si>
  <si>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</si>
  <si>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</si>
  <si>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</si>
  <si>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</si>
  <si>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</si>
  <si>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</si>
  <si>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</si>
  <si>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</si>
  <si>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</si>
  <si>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</si>
  <si>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</si>
  <si>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</si>
  <si>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</si>
  <si>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</si>
  <si>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</si>
  <si>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</si>
  <si>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</si>
  <si>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</si>
  <si>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</si>
  <si>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</si>
  <si>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</si>
  <si>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</si>
  <si>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</si>
  <si>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</si>
  <si>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</si>
  <si>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</si>
  <si>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</si>
  <si>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</si>
  <si>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</si>
  <si>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</si>
  <si>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</si>
  <si>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</si>
  <si>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</si>
  <si>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</si>
  <si>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</si>
  <si>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</si>
  <si>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</si>
  <si>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</si>
  <si>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</si>
  <si>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</si>
  <si>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</si>
  <si>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</si>
  <si>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</si>
  <si>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</si>
  <si>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</si>
  <si>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</si>
  <si>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</si>
  <si>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</si>
  <si>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</si>
  <si>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</si>
  <si>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</si>
  <si>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</si>
  <si>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</si>
  <si>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</si>
  <si>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</si>
  <si>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</si>
  <si>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</si>
  <si>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</si>
  <si>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</si>
  <si>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</si>
  <si>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</si>
  <si>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</si>
  <si>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</si>
  <si>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</si>
  <si>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</si>
  <si>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</si>
  <si>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</si>
  <si>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</si>
  <si>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</si>
  <si>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</si>
  <si>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</si>
  <si>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</si>
  <si>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</si>
  <si>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</si>
  <si>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</si>
  <si>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</si>
  <si>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</si>
  <si>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</si>
  <si>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</si>
  <si>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</si>
  <si>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</si>
  <si>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</si>
  <si>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</si>
  <si>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</si>
  <si>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</si>
  <si>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</si>
  <si>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</si>
  <si>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</si>
  <si>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</si>
  <si>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</si>
  <si>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</si>
  <si>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</si>
  <si>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</si>
  <si>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</si>
  <si>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</si>
  <si>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</si>
  <si>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</si>
  <si>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</si>
  <si>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</si>
  <si>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</si>
  <si>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</si>
  <si>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</si>
  <si>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</si>
  <si>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</si>
  <si>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</si>
  <si>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</si>
  <si>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</si>
  <si>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</si>
  <si>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</si>
  <si>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</si>
  <si>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</si>
  <si>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</si>
  <si>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</si>
  <si>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</si>
  <si>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</si>
  <si>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</si>
  <si>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</si>
  <si>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</si>
  <si>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</si>
  <si>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</si>
  <si>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</si>
  <si>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</si>
  <si>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</si>
  <si>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</si>
  <si>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</si>
  <si>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</si>
  <si>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</si>
  <si>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</si>
  <si>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</si>
  <si>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</si>
  <si>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</si>
  <si>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</si>
  <si>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</si>
  <si>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</si>
  <si>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</si>
  <si>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</si>
  <si>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</si>
  <si>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</si>
  <si>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</si>
  <si>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</si>
  <si>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</si>
  <si>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</si>
  <si>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</si>
  <si>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</si>
  <si>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</si>
  <si>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</si>
  <si>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</si>
  <si>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</si>
  <si>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</si>
  <si>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</si>
  <si>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</si>
  <si>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</si>
  <si>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</si>
  <si>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</si>
  <si>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</si>
  <si>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</si>
  <si>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</si>
  <si>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</si>
  <si>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</si>
  <si>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</si>
  <si>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</si>
  <si>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</si>
  <si>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</si>
  <si>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</si>
  <si>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</si>
  <si>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</si>
  <si>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</si>
  <si>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</si>
  <si>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</si>
  <si>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</si>
  <si>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</si>
  <si>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</si>
  <si>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</si>
  <si>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</si>
  <si>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</si>
  <si>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</si>
  <si>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</si>
  <si>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</si>
  <si>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</si>
  <si>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</si>
  <si>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</si>
  <si>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</si>
  <si>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</si>
  <si>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</si>
  <si>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</si>
  <si>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</si>
  <si>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</si>
  <si>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</si>
  <si>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</si>
  <si>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</si>
  <si>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</si>
  <si>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</si>
  <si>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</si>
  <si>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</si>
  <si>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</si>
  <si>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</si>
  <si>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</si>
  <si>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</si>
  <si>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</si>
  <si>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</si>
  <si>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</si>
  <si>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</si>
  <si>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</si>
  <si>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</si>
  <si>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</si>
  <si>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</si>
  <si>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</si>
  <si>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</si>
  <si>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</si>
  <si>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</si>
  <si>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</si>
  <si>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</si>
  <si>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</si>
  <si>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</si>
  <si>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</si>
  <si>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</si>
  <si>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</si>
  <si>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</si>
  <si>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</si>
  <si>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</si>
  <si>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</si>
  <si>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</si>
  <si>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</si>
  <si>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</si>
  <si>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</si>
  <si>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</si>
  <si>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</si>
  <si>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</si>
  <si>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</si>
  <si>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</si>
  <si>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</si>
  <si>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</si>
  <si>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</si>
  <si>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</si>
  <si>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</si>
  <si>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</si>
  <si>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</si>
  <si>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</si>
  <si>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</si>
  <si>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</si>
  <si>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</si>
  <si>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</si>
  <si>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</si>
  <si>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</si>
  <si>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</si>
  <si>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</si>
  <si>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</si>
  <si>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</si>
  <si>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</si>
  <si>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</si>
  <si>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</si>
  <si>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</si>
  <si>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</si>
  <si>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</si>
  <si>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</si>
  <si>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</si>
  <si>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</si>
  <si>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</si>
  <si>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</si>
  <si>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</si>
  <si>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</si>
  <si>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</si>
  <si>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</si>
  <si>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</si>
  <si>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</si>
  <si>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</si>
  <si>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</si>
  <si>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</si>
  <si>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</si>
  <si>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</si>
  <si>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</si>
  <si>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</si>
  <si>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</si>
  <si>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</si>
  <si>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</si>
  <si>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</si>
  <si>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</si>
  <si>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</si>
  <si>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</si>
  <si>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</si>
  <si>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</si>
  <si>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</si>
  <si>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</si>
  <si>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</si>
  <si>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</si>
  <si>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</si>
  <si>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</si>
  <si>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</si>
  <si>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</si>
  <si>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</si>
  <si>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</si>
  <si>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</si>
  <si>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</si>
  <si>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</si>
  <si>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</si>
  <si>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</si>
  <si>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</si>
  <si>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</si>
  <si>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</si>
  <si>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</si>
  <si>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</si>
  <si>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</si>
  <si>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</si>
  <si>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</si>
  <si>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</si>
  <si>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</si>
  <si>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</si>
  <si>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</si>
  <si>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</si>
  <si>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</si>
  <si>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</si>
  <si>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</si>
  <si>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</si>
  <si>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</si>
  <si>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</si>
  <si>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</si>
  <si>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</si>
  <si>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</si>
  <si>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</si>
  <si>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</si>
  <si>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</si>
  <si>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</si>
  <si>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</si>
  <si>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</si>
  <si>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</si>
  <si>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</si>
  <si>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</si>
  <si>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</si>
  <si>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</si>
  <si>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</si>
  <si>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</si>
  <si>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</si>
  <si>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</si>
  <si>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</si>
  <si>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</si>
  <si>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</si>
  <si>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</si>
  <si>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</si>
  <si>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</si>
  <si>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</si>
  <si>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</si>
  <si>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</si>
  <si>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</si>
  <si>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</si>
  <si>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</si>
  <si>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</si>
  <si>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</si>
  <si>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</si>
  <si>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</si>
  <si>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</si>
  <si>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</si>
  <si>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</si>
  <si>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</si>
  <si>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</si>
  <si>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</si>
  <si>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</si>
  <si>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</si>
  <si>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</si>
  <si>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</si>
  <si>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</si>
  <si>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</si>
  <si>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</si>
  <si>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</si>
  <si>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</si>
  <si>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</si>
  <si>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</si>
  <si>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</si>
  <si>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</si>
  <si>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</si>
  <si>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</si>
  <si>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</si>
  <si>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</si>
  <si>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</si>
  <si>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</si>
  <si>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</si>
  <si>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</si>
  <si>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</si>
  <si>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</si>
  <si>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</si>
  <si>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</si>
  <si>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</si>
  <si>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</si>
  <si>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</si>
  <si>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</si>
  <si>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</si>
  <si>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</si>
  <si>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</si>
  <si>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</si>
  <si>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</si>
  <si>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</si>
  <si>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</si>
  <si>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</si>
  <si>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</si>
  <si>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</si>
  <si>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</si>
  <si>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</si>
  <si>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</si>
  <si>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</si>
  <si>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</si>
  <si>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</si>
  <si>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</si>
  <si>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</si>
  <si>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</si>
  <si>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</si>
  <si>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</si>
  <si>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</si>
  <si>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</si>
  <si>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</si>
  <si>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</si>
  <si>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</si>
  <si>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</si>
  <si>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</si>
  <si>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</si>
  <si>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</si>
  <si>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</si>
  <si>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</si>
  <si>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</si>
  <si>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</si>
  <si>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</si>
  <si>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</si>
  <si>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</si>
  <si>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</si>
  <si>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</si>
  <si>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</si>
  <si>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</si>
  <si>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</si>
  <si>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</si>
  <si>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</si>
  <si>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</si>
  <si>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</si>
  <si>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</si>
  <si>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</si>
  <si>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</si>
  <si>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</si>
  <si>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</si>
  <si>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</si>
  <si>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</si>
  <si>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</si>
  <si>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</si>
  <si>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</si>
  <si>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</si>
  <si>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</si>
  <si>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</si>
  <si>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</si>
  <si>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</si>
  <si>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</si>
  <si>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</si>
  <si>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</si>
  <si>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</si>
  <si>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</si>
  <si>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</si>
  <si>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</si>
  <si>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</si>
  <si>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</si>
  <si>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</si>
  <si>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</si>
  <si>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</si>
  <si>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</si>
  <si>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</si>
  <si>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</si>
  <si>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</si>
  <si>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</si>
  <si>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</si>
  <si>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</si>
  <si>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</si>
  <si>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</si>
  <si>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</si>
  <si>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</si>
  <si>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</si>
  <si>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</si>
  <si>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</si>
  <si>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</si>
  <si>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</si>
  <si>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</si>
  <si>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</si>
  <si>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</si>
  <si>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</si>
  <si>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</si>
  <si>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</si>
  <si>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</si>
  <si>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</si>
  <si>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</si>
  <si>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</si>
  <si>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</si>
  <si>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</si>
  <si>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</si>
  <si>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</si>
  <si>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</si>
  <si>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</si>
  <si>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</si>
  <si>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</si>
  <si>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</si>
  <si>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</si>
  <si>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</si>
  <si>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</si>
  <si>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</si>
  <si>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</si>
  <si>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</si>
  <si>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</si>
  <si>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</si>
  <si>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</si>
  <si>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</si>
  <si>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</si>
  <si>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</si>
  <si>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</si>
  <si>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</si>
  <si>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</si>
  <si>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</si>
  <si>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</si>
  <si>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</si>
  <si>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</si>
  <si>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</si>
  <si>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</si>
  <si>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</si>
  <si>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</si>
  <si>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</si>
  <si>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</si>
  <si>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</si>
  <si>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</si>
  <si>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</si>
  <si>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</si>
  <si>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</si>
  <si>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</si>
  <si>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</si>
  <si>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</si>
  <si>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</si>
  <si>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</si>
  <si>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</si>
  <si>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</si>
  <si>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</si>
  <si>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</si>
  <si>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</si>
  <si>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</si>
  <si>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</si>
  <si>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</si>
  <si>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</si>
  <si>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</si>
  <si>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</si>
  <si>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</si>
  <si>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</si>
  <si>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</si>
  <si>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</si>
  <si>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</si>
  <si>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</si>
  <si>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</si>
  <si>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</si>
  <si>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</si>
  <si>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</si>
  <si>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</si>
  <si>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</si>
  <si>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</si>
  <si>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</si>
  <si>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</si>
  <si>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</si>
  <si>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</si>
  <si>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</si>
  <si>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</si>
  <si>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</si>
  <si>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</si>
  <si>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</si>
  <si>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</si>
  <si>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</si>
  <si>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</si>
  <si>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</si>
  <si>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</si>
  <si>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</si>
  <si>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</si>
  <si>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</si>
  <si>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</si>
  <si>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</si>
  <si>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</si>
  <si>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</si>
  <si>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</si>
  <si>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</si>
  <si>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</si>
  <si>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</si>
  <si>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</si>
  <si>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</si>
  <si>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</si>
  <si>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</si>
  <si>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</si>
  <si>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</si>
  <si>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</si>
  <si>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</si>
  <si>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</si>
  <si>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</si>
  <si>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</si>
  <si>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</si>
  <si>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</si>
  <si>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</si>
  <si>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</si>
  <si>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</si>
  <si>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</si>
  <si>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</si>
  <si>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</si>
  <si>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</si>
  <si>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</si>
  <si>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</si>
  <si>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</si>
  <si>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</si>
  <si>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</si>
  <si>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</si>
  <si>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</si>
  <si>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</si>
  <si>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</si>
  <si>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</si>
  <si>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</si>
  <si>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</si>
  <si>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</si>
  <si>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</si>
  <si>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</si>
  <si>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</si>
  <si>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</si>
  <si>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</si>
  <si>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</si>
  <si>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</si>
  <si>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</si>
  <si>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</si>
  <si>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</si>
  <si>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</si>
  <si>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</si>
  <si>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</si>
  <si>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</si>
  <si>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</si>
  <si>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</si>
  <si>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</si>
  <si>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</si>
  <si>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</si>
  <si>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</si>
  <si>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</si>
  <si>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</si>
  <si>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</si>
  <si>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</si>
  <si>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</si>
  <si>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</si>
  <si>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</si>
  <si>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</si>
  <si>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</si>
  <si>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</si>
  <si>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</si>
  <si>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</si>
  <si>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</si>
  <si>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</si>
  <si>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</si>
  <si>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</si>
  <si>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</si>
  <si>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</si>
  <si>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</si>
  <si>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</si>
  <si>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</si>
  <si>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</si>
  <si>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</si>
  <si>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</si>
  <si>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</si>
  <si>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</si>
  <si>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</si>
  <si>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</si>
  <si>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</si>
  <si>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</si>
  <si>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</si>
  <si>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</si>
  <si>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</si>
  <si>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</si>
  <si>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</si>
  <si>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</si>
  <si>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</si>
  <si>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</si>
  <si>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</si>
  <si>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</si>
  <si>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</si>
  <si>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</si>
  <si>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</si>
  <si>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</si>
  <si>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</si>
  <si>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</si>
  <si>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</si>
  <si>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</si>
  <si>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</si>
  <si>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</si>
  <si>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</si>
  <si>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</si>
  <si>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</si>
  <si>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</si>
  <si>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</si>
  <si>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</si>
  <si>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</si>
  <si>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</si>
  <si>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</si>
  <si>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</si>
  <si>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</si>
  <si>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</si>
  <si>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</si>
  <si>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</si>
  <si>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</si>
  <si>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</si>
  <si>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</si>
  <si>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</si>
  <si>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</si>
  <si>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</si>
  <si>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</si>
  <si>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</si>
  <si>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</si>
  <si>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</si>
  <si>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</si>
  <si>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</si>
  <si>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</si>
  <si>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</si>
  <si>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</si>
  <si>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</si>
  <si>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</si>
  <si>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</si>
  <si>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</si>
  <si>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</si>
  <si>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</si>
  <si>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</si>
  <si>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</si>
  <si>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</si>
  <si>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</si>
  <si>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</si>
  <si>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</si>
  <si>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</si>
  <si>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</si>
  <si>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</si>
  <si>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</si>
  <si>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</si>
  <si>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</si>
  <si>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</si>
  <si>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</si>
  <si>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</si>
  <si>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</si>
  <si>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</si>
  <si>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</si>
  <si>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</si>
  <si>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</si>
  <si>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</si>
  <si>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</si>
  <si>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</si>
  <si>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</si>
  <si>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</si>
  <si>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</si>
  <si>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</si>
  <si>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</si>
  <si>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</si>
  <si>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</si>
  <si>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</si>
  <si>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</si>
  <si>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</si>
  <si>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</si>
  <si>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</si>
  <si>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</si>
  <si>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</si>
  <si>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</si>
  <si>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</si>
  <si>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</si>
  <si>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</si>
  <si>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</si>
  <si>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</si>
  <si>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</si>
  <si>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</si>
  <si>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</si>
  <si>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</si>
  <si>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</si>
  <si>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</si>
  <si>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</si>
  <si>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</si>
  <si>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</si>
  <si>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</si>
  <si>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</si>
  <si>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</si>
  <si>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</si>
  <si>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</si>
  <si>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</si>
  <si>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</si>
  <si>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</si>
  <si>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</si>
  <si>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</si>
  <si>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</si>
  <si>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</si>
  <si>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</si>
  <si>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</si>
  <si>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</si>
  <si>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</si>
  <si>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</si>
  <si>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</si>
  <si>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</si>
  <si>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</si>
  <si>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</si>
  <si>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</si>
  <si>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</si>
  <si>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</si>
  <si>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</si>
  <si>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</si>
  <si>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</si>
  <si>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</si>
  <si>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</si>
  <si>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</si>
  <si>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</si>
  <si>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</si>
  <si>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</si>
  <si>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</si>
  <si>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</si>
  <si>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</si>
  <si>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</si>
  <si>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</si>
  <si>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</si>
  <si>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</si>
  <si>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</si>
  <si>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</si>
  <si>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</si>
  <si>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</si>
  <si>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</si>
  <si>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</si>
  <si>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</si>
  <si>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</si>
  <si>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</si>
  <si>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</si>
  <si>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</si>
  <si>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</si>
  <si>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</si>
  <si>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</si>
  <si>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</si>
  <si>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</si>
  <si>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</si>
  <si>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</si>
  <si>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</si>
  <si>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</si>
  <si>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</si>
  <si>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</si>
  <si>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</si>
  <si>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</si>
  <si>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</si>
  <si>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</si>
  <si>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</si>
  <si>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</si>
  <si>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</si>
  <si>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</si>
  <si>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</si>
  <si>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</si>
  <si>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</si>
  <si>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</si>
  <si>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</si>
  <si>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</si>
  <si>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</si>
  <si>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</si>
  <si>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</si>
  <si>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</si>
  <si>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</si>
  <si>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</si>
  <si>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</si>
  <si>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</si>
  <si>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</si>
  <si>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</si>
  <si>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</si>
  <si>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</si>
  <si>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</si>
  <si>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</si>
  <si>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</si>
  <si>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</si>
  <si>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</si>
  <si>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</si>
  <si>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</si>
  <si>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</si>
  <si>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</si>
  <si>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</si>
  <si>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</si>
  <si>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</si>
  <si>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</si>
  <si>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</si>
  <si>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</si>
  <si>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</si>
  <si>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</si>
  <si>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</si>
  <si>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</si>
  <si>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</si>
  <si>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</si>
  <si>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</si>
  <si>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</si>
  <si>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</si>
  <si>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</si>
  <si>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</si>
  <si>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</si>
  <si>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</si>
  <si>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</si>
  <si>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</si>
  <si>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</si>
  <si>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</si>
  <si>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</si>
  <si>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</si>
  <si>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</si>
  <si>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</si>
  <si>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</si>
  <si>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</si>
  <si>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</si>
  <si>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</si>
  <si>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</si>
  <si>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</si>
  <si>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</si>
  <si>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</si>
  <si>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</si>
  <si>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</si>
  <si>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</si>
  <si>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</si>
  <si>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</si>
  <si>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</si>
  <si>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</si>
  <si>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</si>
  <si>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</si>
  <si>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</si>
  <si>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</si>
  <si>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</si>
  <si>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</si>
  <si>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</si>
  <si>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</si>
  <si>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</si>
  <si>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</si>
  <si>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</si>
  <si>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</si>
  <si>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</si>
  <si>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</si>
  <si>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</si>
  <si>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</si>
  <si>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</si>
  <si>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</si>
  <si>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</si>
  <si>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</si>
  <si>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</si>
  <si>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</si>
  <si>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</si>
  <si>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</si>
  <si>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</si>
  <si>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</si>
  <si>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</si>
  <si>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</si>
  <si>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</si>
  <si>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</si>
  <si>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</si>
  <si>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</si>
  <si>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</si>
  <si>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</si>
  <si>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</si>
  <si>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</si>
  <si>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</si>
  <si>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</si>
  <si>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</si>
  <si>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</si>
  <si>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</si>
  <si>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</si>
  <si>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</si>
  <si>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</si>
  <si>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</si>
  <si>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</si>
  <si>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</si>
  <si>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</si>
  <si>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</si>
  <si>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</si>
  <si>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</si>
  <si>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</si>
  <si>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</si>
  <si>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</si>
  <si>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</si>
  <si>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</si>
  <si>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</si>
  <si>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</si>
  <si>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</si>
  <si>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</si>
  <si>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</si>
  <si>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</si>
  <si>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</si>
  <si>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</si>
  <si>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</si>
  <si>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</si>
  <si>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</si>
  <si>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</si>
  <si>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</si>
  <si>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</si>
  <si>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</si>
  <si>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</si>
  <si>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</si>
  <si>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</si>
  <si>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</si>
  <si>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</si>
  <si>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</si>
  <si>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</si>
  <si>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</si>
  <si>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</si>
  <si>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</si>
  <si>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</si>
  <si>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</si>
  <si>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</si>
  <si>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</si>
  <si>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</si>
  <si>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</si>
  <si>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</si>
  <si>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</si>
  <si>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</si>
  <si>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</si>
  <si>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</si>
  <si>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</si>
  <si>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</si>
  <si>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</si>
  <si>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</si>
  <si>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</si>
  <si>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</si>
  <si>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</si>
  <si>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</si>
  <si>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</si>
  <si>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</si>
  <si>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</si>
  <si>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</si>
  <si>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</si>
  <si>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</si>
  <si>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</si>
  <si>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</si>
  <si>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</si>
  <si>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</si>
  <si>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</si>
  <si>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</si>
  <si>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</si>
  <si>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</si>
  <si>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</si>
  <si>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</si>
  <si>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</si>
  <si>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</si>
  <si>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</si>
  <si>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</si>
  <si>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</si>
  <si>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</si>
  <si>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</si>
  <si>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</si>
  <si>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</si>
  <si>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</si>
  <si>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</si>
  <si>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</si>
  <si>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</si>
  <si>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</si>
  <si>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</si>
  <si>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</si>
  <si>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</si>
  <si>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</si>
  <si>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</si>
  <si>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</si>
  <si>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</si>
  <si>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</si>
  <si>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</si>
  <si>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</si>
  <si>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</si>
  <si>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</si>
  <si>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</si>
  <si>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</si>
  <si>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</si>
  <si>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</si>
  <si>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</si>
  <si>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</si>
  <si>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</si>
  <si>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</si>
  <si>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</si>
  <si>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</si>
  <si>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</si>
  <si>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</si>
  <si>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</si>
  <si>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</si>
  <si>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</si>
  <si>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</si>
  <si>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</si>
  <si>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</si>
  <si>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</si>
  <si>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</si>
  <si>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</si>
  <si>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</si>
  <si>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</si>
  <si>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</si>
  <si>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</si>
  <si>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</si>
  <si>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</si>
  <si>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</si>
  <si>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</si>
  <si>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</si>
  <si>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</si>
  <si>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</si>
  <si>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</si>
  <si>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</si>
  <si>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</si>
  <si>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</si>
  <si>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</si>
  <si>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</si>
  <si>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</si>
  <si>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</si>
  <si>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</si>
  <si>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</si>
  <si>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</si>
  <si>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</si>
  <si>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</si>
  <si>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</si>
  <si>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</si>
  <si>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</si>
  <si>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</si>
  <si>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</si>
  <si>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</si>
  <si>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</si>
  <si>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</si>
  <si>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</si>
  <si>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</si>
  <si>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</si>
  <si>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</si>
  <si>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</si>
  <si>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</si>
  <si>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</si>
  <si>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</si>
  <si>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</si>
  <si>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</si>
  <si>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</si>
  <si>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</si>
  <si>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</si>
  <si>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</si>
  <si>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</si>
  <si>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</si>
  <si>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</si>
  <si>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</si>
  <si>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</si>
  <si>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</si>
  <si>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</si>
  <si>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</si>
  <si>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</si>
  <si>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</si>
  <si>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</si>
  <si>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</si>
  <si>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</si>
  <si>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</si>
  <si>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</si>
  <si>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</si>
  <si>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</si>
  <si>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</si>
  <si>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</si>
  <si>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</si>
  <si>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</si>
  <si>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</si>
  <si>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</si>
  <si>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</si>
  <si>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</si>
  <si>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</si>
  <si>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</si>
  <si>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</si>
  <si>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</si>
  <si>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</si>
  <si>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</si>
  <si>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</si>
  <si>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</si>
  <si>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</si>
  <si>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</si>
  <si>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</si>
  <si>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</si>
  <si>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</si>
  <si>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</si>
  <si>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</si>
  <si>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</si>
  <si>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</si>
  <si>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</si>
  <si>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</si>
  <si>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</si>
  <si>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</si>
  <si>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</si>
  <si>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</si>
  <si>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</si>
  <si>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</si>
  <si>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</si>
  <si>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</si>
  <si>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</si>
  <si>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</si>
  <si>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</si>
  <si>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</si>
  <si>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</si>
  <si>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</si>
  <si>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</si>
  <si>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</si>
  <si>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</si>
  <si>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</si>
  <si>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</si>
  <si>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</si>
  <si>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</si>
  <si>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</si>
  <si>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</si>
  <si>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</si>
  <si>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</si>
  <si>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</si>
  <si>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</si>
  <si>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</si>
  <si>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</si>
  <si>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</si>
  <si>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</si>
  <si>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</si>
  <si>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</si>
  <si>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</si>
  <si>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</si>
  <si>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</si>
  <si>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</si>
  <si>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</si>
  <si>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</si>
  <si>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</si>
  <si>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</si>
  <si>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</si>
  <si>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</si>
  <si>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</si>
  <si>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</si>
  <si>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</si>
  <si>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</si>
  <si>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</si>
  <si>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</si>
  <si>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</si>
  <si>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</si>
  <si>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</si>
  <si>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</si>
  <si>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</si>
  <si>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</si>
  <si>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</si>
  <si>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</si>
  <si>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</si>
  <si>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</si>
  <si>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</si>
  <si>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</si>
  <si>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</si>
  <si>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</si>
  <si>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</si>
  <si>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</si>
  <si>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</si>
  <si>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</si>
  <si>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</si>
  <si>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</si>
  <si>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</si>
  <si>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</si>
  <si>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</si>
  <si>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</si>
  <si>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</si>
  <si>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</si>
  <si>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</si>
  <si>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</si>
  <si>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</si>
  <si>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</si>
  <si>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</si>
  <si>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</si>
  <si>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</si>
  <si>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</si>
  <si>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</si>
  <si>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</si>
  <si>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</si>
  <si>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</si>
  <si>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</si>
  <si>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</si>
  <si>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</si>
  <si>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</si>
  <si>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</si>
  <si>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</si>
  <si>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</si>
  <si>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</si>
  <si>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</si>
  <si>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</si>
  <si>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</si>
  <si>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</si>
  <si>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</si>
  <si>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</si>
  <si>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</si>
  <si>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</si>
  <si>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</si>
  <si>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</si>
  <si>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</si>
  <si>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</si>
  <si>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</si>
  <si>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</si>
  <si>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</si>
  <si>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</si>
  <si>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</si>
  <si>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</si>
  <si>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</si>
  <si>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</si>
  <si>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</si>
  <si>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</si>
  <si>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</si>
  <si>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</si>
  <si>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</si>
  <si>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</si>
  <si>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</si>
  <si>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</si>
  <si>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</si>
  <si>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</si>
  <si>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</si>
  <si>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</si>
  <si>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</si>
  <si>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</si>
  <si>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</si>
  <si>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</si>
  <si>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</si>
  <si>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</si>
  <si>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</si>
  <si>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</si>
  <si>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</si>
  <si>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</si>
  <si>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</si>
  <si>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</si>
  <si>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</si>
  <si>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</si>
  <si>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</si>
  <si>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</si>
  <si>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</si>
  <si>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</si>
  <si>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</si>
  <si>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</si>
  <si>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</si>
  <si>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</si>
  <si>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</si>
  <si>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</si>
  <si>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</si>
  <si>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</si>
  <si>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</si>
  <si>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</si>
  <si>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</si>
  <si>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</si>
  <si>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</si>
  <si>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</si>
  <si>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</si>
  <si>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</si>
  <si>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</si>
  <si>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</si>
  <si>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</si>
  <si>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</si>
  <si>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</si>
  <si>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</si>
  <si>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</si>
  <si>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</si>
  <si>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</si>
  <si>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</si>
  <si>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</si>
  <si>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</si>
  <si>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</si>
  <si>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</si>
  <si>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</si>
  <si>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</si>
  <si>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</si>
  <si>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</si>
  <si>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</si>
  <si>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</si>
  <si>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</si>
  <si>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</si>
  <si>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</si>
  <si>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</si>
  <si>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</si>
  <si>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</si>
  <si>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</si>
  <si>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</si>
  <si>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</si>
  <si>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</si>
  <si>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</si>
  <si>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</si>
  <si>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</si>
  <si>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</si>
  <si>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</si>
  <si>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</si>
  <si>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</si>
  <si>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</si>
  <si>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</si>
  <si>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</si>
  <si>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</si>
  <si>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</si>
  <si>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</si>
  <si>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</si>
  <si>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</si>
  <si>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</si>
  <si>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</si>
  <si>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</si>
  <si>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</si>
  <si>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</si>
  <si>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</si>
  <si>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</si>
  <si>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</si>
  <si>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</si>
  <si>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</si>
  <si>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</si>
  <si>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</si>
  <si>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</si>
  <si>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</si>
  <si>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</si>
  <si>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</si>
  <si>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</si>
  <si>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</si>
  <si>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</si>
  <si>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</si>
  <si>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</si>
  <si>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</si>
  <si>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</si>
  <si>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</si>
  <si>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</si>
  <si>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</si>
  <si>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</si>
  <si>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</si>
  <si>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</si>
  <si>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</si>
  <si>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</si>
  <si>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</si>
  <si>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</si>
  <si>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</si>
  <si>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</si>
  <si>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</si>
  <si>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</si>
  <si>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</si>
  <si>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</si>
  <si>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</si>
  <si>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</si>
  <si>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</si>
  <si>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</si>
  <si>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</si>
  <si>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</si>
  <si>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</si>
  <si>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</si>
  <si>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</si>
  <si>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</si>
  <si>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</si>
  <si>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</si>
  <si>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</si>
  <si>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</si>
  <si>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</si>
  <si>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</si>
  <si>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</si>
  <si>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</si>
  <si>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</si>
  <si>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</si>
  <si>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</si>
  <si>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</si>
  <si>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</si>
  <si>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</si>
  <si>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</si>
  <si>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</si>
  <si>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</si>
  <si>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</si>
  <si>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</si>
  <si>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</si>
  <si>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</si>
  <si>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</si>
  <si>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</si>
  <si>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</si>
  <si>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</si>
  <si>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</si>
  <si>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</si>
  <si>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</si>
  <si>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</si>
  <si>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</si>
  <si>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</si>
  <si>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</si>
  <si>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</si>
  <si>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</si>
  <si>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</si>
  <si>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</si>
  <si>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</si>
  <si>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</si>
  <si>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</si>
  <si>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</si>
  <si>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</si>
  <si>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</si>
  <si>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</si>
  <si>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</si>
  <si>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</si>
  <si>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</si>
  <si>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</si>
  <si>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</si>
  <si>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</si>
  <si>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</si>
  <si>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</si>
  <si>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</si>
  <si>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</si>
  <si>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</si>
  <si>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</si>
  <si>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</si>
  <si>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</si>
  <si>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</si>
  <si>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</si>
  <si>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</si>
  <si>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</si>
  <si>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</si>
  <si>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</si>
  <si>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</si>
  <si>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</si>
  <si>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</si>
  <si>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</si>
  <si>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</si>
  <si>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</si>
  <si>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</si>
  <si>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</si>
  <si>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</si>
  <si>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</si>
  <si>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</si>
  <si>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</si>
  <si>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</si>
  <si>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</si>
  <si>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</si>
  <si>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</si>
  <si>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</si>
  <si>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</si>
  <si>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</si>
  <si>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</si>
  <si>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</si>
  <si>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</si>
  <si>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</si>
  <si>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</si>
  <si>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</si>
  <si>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</si>
  <si>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</si>
  <si>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</si>
  <si>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</si>
  <si>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</si>
  <si>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</si>
  <si>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</si>
  <si>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</si>
  <si>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</si>
  <si>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</si>
  <si>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</si>
  <si>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</si>
  <si>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</si>
  <si>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</si>
  <si>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</si>
  <si>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</si>
  <si>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</si>
  <si>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</si>
  <si>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</si>
  <si>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</si>
  <si>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</si>
  <si>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</si>
  <si>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</si>
  <si>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</si>
  <si>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</si>
  <si>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</si>
  <si>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</si>
  <si>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</si>
  <si>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</si>
  <si>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</si>
  <si>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</si>
  <si>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</si>
  <si>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</si>
  <si>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</si>
  <si>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</si>
  <si>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</si>
  <si>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</si>
  <si>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</si>
  <si>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</si>
  <si>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</si>
  <si>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</si>
  <si>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</si>
  <si>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</si>
  <si>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</si>
  <si>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</si>
  <si>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</si>
  <si>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</si>
  <si>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</si>
  <si>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</si>
  <si>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</si>
  <si>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</si>
  <si>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</si>
  <si>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</si>
  <si>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</si>
  <si>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</si>
  <si>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</si>
  <si>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</si>
  <si>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</si>
  <si>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</si>
  <si>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</si>
  <si>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</si>
  <si>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</si>
  <si>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</si>
  <si>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</si>
  <si>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</si>
  <si>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</si>
  <si>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</si>
  <si>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</si>
  <si>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</si>
  <si>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</si>
  <si>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</si>
  <si>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</si>
  <si>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</si>
  <si>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</si>
  <si>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</si>
  <si>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</si>
  <si>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</si>
  <si>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</si>
  <si>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</si>
  <si>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</si>
  <si>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</si>
  <si>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</si>
  <si>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</si>
  <si>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</si>
  <si>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</si>
  <si>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</si>
  <si>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</si>
  <si>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</si>
  <si>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</si>
  <si>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</si>
  <si>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</si>
  <si>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</si>
  <si>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</si>
  <si>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</si>
  <si>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</si>
  <si>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</si>
  <si>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</si>
  <si>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</si>
  <si>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</si>
  <si>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</si>
  <si>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</si>
  <si>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</si>
  <si>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</si>
  <si>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</si>
  <si>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</si>
  <si>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</si>
  <si>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</si>
  <si>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</si>
  <si>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</si>
  <si>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</si>
  <si>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</si>
  <si>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</si>
  <si>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</si>
  <si>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</si>
  <si>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</si>
  <si>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</si>
  <si>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</si>
  <si>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</si>
  <si>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</si>
  <si>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</si>
  <si>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</si>
  <si>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</si>
  <si>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</si>
  <si>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</si>
  <si>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</si>
  <si>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</si>
  <si>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</si>
  <si>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</si>
  <si>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</si>
  <si>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</si>
  <si>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</si>
  <si>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</si>
  <si>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</si>
  <si>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</si>
  <si>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</si>
  <si>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</si>
  <si>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</si>
  <si>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</si>
  <si>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</si>
  <si>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</si>
  <si>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</si>
  <si>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</si>
  <si>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</si>
  <si>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</si>
  <si>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</si>
  <si>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</si>
  <si>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</si>
  <si>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</si>
  <si>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</si>
  <si>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</si>
  <si>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</si>
  <si>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</si>
  <si>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</si>
  <si>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</si>
  <si>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</si>
  <si>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</si>
  <si>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</si>
  <si>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</si>
  <si>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</si>
  <si>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</si>
  <si>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</si>
  <si>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</si>
  <si>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</si>
  <si>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</si>
  <si>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</si>
  <si>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</si>
  <si>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</si>
  <si>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</si>
  <si>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</si>
  <si>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</si>
  <si>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</si>
  <si>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</si>
  <si>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</si>
  <si>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</si>
  <si>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</si>
  <si>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</si>
  <si>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</si>
  <si>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</si>
  <si>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</si>
  <si>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</si>
  <si>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</si>
  <si>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</si>
  <si>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</si>
  <si>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</si>
  <si>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</si>
  <si>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</si>
  <si>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</si>
  <si>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</si>
  <si>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</si>
  <si>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</si>
  <si>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</si>
  <si>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</si>
  <si>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</si>
  <si>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</si>
  <si>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</si>
  <si>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</si>
  <si>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</si>
  <si>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</si>
  <si>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</si>
  <si>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</si>
  <si>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</si>
  <si>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</si>
  <si>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</si>
  <si>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</si>
  <si>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</si>
  <si>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</si>
  <si>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</si>
  <si>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</si>
  <si>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</si>
  <si>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</si>
  <si>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</si>
  <si>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</si>
  <si>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</si>
  <si>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</si>
  <si>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</si>
  <si>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</si>
  <si>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</si>
  <si>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</si>
  <si>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</si>
  <si>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</si>
  <si>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</si>
  <si>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</si>
  <si>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</si>
  <si>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</si>
  <si>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</si>
  <si>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</si>
  <si>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</si>
  <si>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</si>
  <si>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</si>
  <si>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</si>
  <si>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</si>
  <si>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</si>
  <si>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</si>
  <si>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</si>
  <si>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</si>
  <si>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</si>
  <si>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</si>
  <si>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</si>
  <si>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</si>
  <si>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</si>
  <si>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</si>
  <si>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</si>
  <si>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</si>
  <si>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</si>
  <si>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</si>
  <si>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</si>
  <si>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</si>
  <si>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</si>
  <si>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</si>
  <si>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</si>
  <si>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</si>
  <si>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</si>
  <si>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</si>
  <si>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</si>
  <si>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</si>
  <si>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</si>
  <si>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</si>
  <si>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</si>
  <si>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</si>
  <si>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</si>
  <si>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</si>
  <si>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</si>
  <si>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</si>
  <si>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</si>
  <si>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</si>
  <si>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</si>
  <si>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</si>
  <si>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</si>
  <si>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</si>
  <si>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</si>
  <si>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</si>
  <si>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</si>
  <si>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</si>
  <si>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</si>
  <si>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</si>
  <si>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</si>
  <si>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</si>
  <si>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</si>
  <si>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</si>
  <si>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</si>
  <si>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</si>
  <si>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</si>
  <si>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</si>
  <si>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</si>
  <si>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</si>
  <si>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</si>
  <si>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</si>
  <si>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</si>
  <si>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</si>
  <si>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</si>
  <si>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</si>
  <si>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</si>
  <si>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</si>
  <si>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</si>
  <si>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</si>
  <si>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</si>
  <si>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</si>
  <si>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</si>
  <si>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</si>
  <si>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</si>
  <si>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</si>
  <si>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</si>
  <si>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</si>
  <si>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</si>
  <si>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</si>
  <si>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</si>
  <si>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</si>
  <si>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</si>
  <si>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</si>
  <si>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</si>
  <si>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</si>
  <si>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</si>
  <si>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</si>
  <si>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</si>
  <si>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</si>
  <si>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</si>
  <si>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</si>
  <si>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</si>
  <si>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</si>
  <si>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</si>
  <si>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</si>
  <si>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</si>
  <si>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</si>
  <si>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</si>
  <si>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</si>
  <si>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</si>
  <si>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</si>
  <si>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</si>
  <si>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</si>
  <si>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</si>
  <si>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</si>
  <si>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</si>
  <si>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</si>
  <si>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</si>
  <si>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</si>
  <si>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</si>
  <si>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</si>
  <si>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</si>
  <si>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</si>
  <si>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</si>
  <si>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</si>
  <si>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</si>
  <si>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</si>
  <si>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</si>
  <si>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</si>
  <si>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</si>
  <si>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</si>
  <si>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</si>
  <si>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</si>
  <si>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</si>
  <si>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</si>
  <si>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</si>
  <si>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</si>
  <si>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</si>
  <si>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</si>
  <si>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</si>
  <si>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</si>
  <si>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</si>
  <si>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</si>
  <si>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</si>
  <si>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</si>
  <si>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</si>
  <si>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</si>
  <si>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</si>
  <si>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</si>
  <si>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</si>
  <si>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</si>
  <si>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</si>
  <si>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</si>
  <si>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</si>
  <si>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</si>
  <si>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</si>
  <si>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</si>
  <si>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</si>
  <si>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</si>
  <si>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</si>
  <si>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</si>
  <si>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</si>
  <si>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</si>
  <si>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</si>
  <si>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</si>
  <si>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</si>
  <si>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</si>
  <si>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</si>
  <si>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</si>
  <si>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</si>
  <si>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</si>
  <si>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</si>
  <si>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</si>
  <si>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</si>
  <si>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</si>
  <si>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</si>
  <si>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</si>
  <si>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</si>
  <si>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</si>
  <si>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</si>
  <si>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</si>
  <si>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</si>
  <si>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</si>
  <si>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</si>
  <si>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</si>
  <si>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</si>
  <si>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</si>
  <si>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</si>
  <si>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</si>
  <si>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</si>
  <si>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</si>
  <si>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</si>
  <si>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</si>
  <si>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</si>
  <si>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</si>
  <si>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</si>
  <si>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</si>
  <si>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</si>
  <si>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</si>
  <si>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</si>
  <si>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</si>
  <si>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</si>
  <si>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</si>
  <si>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</si>
  <si>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</si>
  <si>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</si>
  <si>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</si>
  <si>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</si>
  <si>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</si>
  <si>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</si>
  <si>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</si>
  <si>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</si>
  <si>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</si>
  <si>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</si>
  <si>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</si>
  <si>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</si>
  <si>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</si>
  <si>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</si>
  <si>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</si>
  <si>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</si>
  <si>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</si>
  <si>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</si>
  <si>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</si>
  <si>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</si>
  <si>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</si>
  <si>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</si>
  <si>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</si>
  <si>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</si>
  <si>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</si>
  <si>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</si>
  <si>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</si>
  <si>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</si>
  <si>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</si>
  <si>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</si>
  <si>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</si>
  <si>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</si>
  <si>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</si>
  <si>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</si>
  <si>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</si>
  <si>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</si>
  <si>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</si>
  <si>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</si>
  <si>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</si>
  <si>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</si>
  <si>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</si>
  <si>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</si>
  <si>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</si>
  <si>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</si>
  <si>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</si>
  <si>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</si>
  <si>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</si>
  <si>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</si>
  <si>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</si>
  <si>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</si>
  <si>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</si>
  <si>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</si>
  <si>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</si>
  <si>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</si>
  <si>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</si>
  <si>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</si>
  <si>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</si>
  <si>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</si>
  <si>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</si>
  <si>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</si>
  <si>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</si>
  <si>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</si>
  <si>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</si>
  <si>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</si>
  <si>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</si>
  <si>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</si>
  <si>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</si>
  <si>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</si>
  <si>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</si>
  <si>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</si>
  <si>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</si>
  <si>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</si>
  <si>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The Specialty Mfg. Co.</t>
  </si>
  <si>
    <t>5858 Centerville Road St. Paul, MN 55127-6804</t>
  </si>
  <si>
    <t>Miranda Carda</t>
  </si>
  <si>
    <t>mcarda@specialtymfg.com</t>
  </si>
  <si>
    <t>651-762-4476</t>
  </si>
  <si>
    <t>Compliance Specialist</t>
  </si>
  <si>
    <t>Not that we are aware of at the current time</t>
  </si>
  <si>
    <t>No we have a mix of recycled and non-recycled metals</t>
  </si>
  <si>
    <t>Contained in brass products</t>
  </si>
  <si>
    <t>Contained in steel products</t>
  </si>
  <si>
    <t>https://www.specialtymfg.com/about-us/quality/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</si>
</sst>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pecialtymfg.com/about-us/quality/" TargetMode="External"/><Relationship Id="rId2" Type="http://schemas.openxmlformats.org/officeDocument/2006/relationships/hyperlink" Target="mailto:mcarda@specialtymfg.com" TargetMode="External"/><Relationship Id="rId1" Type="http://schemas.openxmlformats.org/officeDocument/2006/relationships/hyperlink" Target="mailto:mcarda@specialtymfg.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C3241C3-A418-4B16-81BF-3492352D6414}"/>
    </customSheetView>
    <customSheetView guid="{4BDF1A28-30D5-449D-B20E-D6C97EF9FAE1}" showAutoFilter="1">
      <selection activeCell="C174" sqref="C174"/>
      <pageMargins left="0" right="0" top="0" bottom="0" header="0" footer="0"/>
      <pageSetup paperSize="9" orientation="portrait"/>
      <autoFilter ref="B1:N1" xr:uid="{13C1D9E7-E6AE-48DD-9C6C-856AF07FEC7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15B9393-2670-4CB6-BE9E-D34BD190A907}"/>
    </customSheetView>
    <customSheetView guid="{4BDF1A28-30D5-449D-B20E-D6C97EF9FAE1}" showAutoFilter="1">
      <selection activeCell="C1" sqref="C1:D65536"/>
      <pageMargins left="0" right="0" top="0" bottom="0" header="0" footer="0"/>
      <pageSetup orientation="portrait"/>
      <autoFilter ref="B1:C1" xr:uid="{9BB3D75F-9948-4D78-946F-CC05B58E897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6" zoomScaleNormal="100" workbookViewId="0">
      <selection activeCell="D2" sqref="D2:J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t="s">
        <v>20052</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20053</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20054</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20055</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20053</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20056</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20054</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20055</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45888</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03" t="s">
        <v>25</v>
      </c>
      <c r="E43" s="404"/>
      <c r="F43" s="8"/>
      <c r="G43" s="405" t="s">
        <v>20059</v>
      </c>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t="s">
        <v>20060</v>
      </c>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1"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t="s">
        <v>20057</v>
      </c>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t="s">
        <v>20057</v>
      </c>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9.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22</v>
      </c>
      <c r="E67" s="404"/>
      <c r="F67" s="40"/>
      <c r="G67" s="405" t="s">
        <v>20058</v>
      </c>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22</v>
      </c>
      <c r="E71" s="404"/>
      <c r="F71" s="40"/>
      <c r="G71" s="405" t="s">
        <v>20058</v>
      </c>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29</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29</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25</v>
      </c>
      <c r="E117" s="404"/>
      <c r="F117" s="50"/>
      <c r="G117" s="413" t="s">
        <v>20061</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22</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22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20112569-5C78-4B95-891A-1F1D82A72805}"/>
    <hyperlink ref="D24" r:id="rId2" xr:uid="{B662CCB7-0935-4BAF-A424-6936E1601EC2}"/>
    <hyperlink ref="G117" r:id="rId3" xr:uid="{5AD97A85-F009-4E2C-8D4F-FF2264D5E974}"/>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5" activePane="bottomLeft" state="frozen"/>
      <selection activeCell="B24" sqref="B24:J24"/>
      <selection pane="bottomLeft" activeCell="C9" sqref="C9"/>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
        <v>18641</v>
      </c>
      <c r="C5" s="152" t="s">
        <v>45</v>
      </c>
      <c r="D5" s="149"/>
      <c r="E5" s="149" t="str">
        <f ca="1">IF(ISERROR($V5),"",OFFSET('Smelter Look-up'!$D$4,$V5-4,0)&amp;"")</f>
        <v/>
      </c>
      <c r="F5" s="149">
        <f ca="1">IF(ISERROR($V5),"",OFFSET('Smelter Look-up'!$E$4,$V5-4,0))</f>
        <v>0</v>
      </c>
      <c r="G5" s="149">
        <f ca="1">IF(C5=$X$4,"Enter smelter details",IF(ISERROR($V5),"",OFFSET('Smelter Look-up'!$F$4,$V5-4,0)))</f>
        <v>0</v>
      </c>
      <c r="H5" s="206">
        <f ca="1">IF(ISERROR($V5),"",OFFSET('Smelter Look-up'!$G$4,$V5-4,0))</f>
        <v>0</v>
      </c>
      <c r="I5" s="207">
        <f ca="1">IF(ISERROR($V5),"",OFFSET('Smelter Look-up'!$H$4,$V5-4,0))</f>
        <v>0</v>
      </c>
      <c r="J5" s="207">
        <f ca="1">IF(ISERROR($V5),"",OFFSET('Smelter Look-up'!$I$4,$V5-4,0))</f>
        <v>0</v>
      </c>
      <c r="K5" s="150"/>
      <c r="L5" s="150"/>
      <c r="M5" s="150"/>
      <c r="N5" s="150"/>
      <c r="O5" s="150"/>
      <c r="P5" s="209"/>
      <c r="Q5" s="151"/>
      <c r="R5" s="149" t="str">
        <f ca="1">IF(ISERROR($V5),"",OFFSET('Smelter Look-up'!$C$4,$V5-4,0)&amp;"")</f>
        <v>Unknown</v>
      </c>
      <c r="S5" s="155" t="str">
        <f t="shared" ref="S5:S12" ca="1" si="0">IF(B5="","",IF(ISERROR(MATCH($E5,CL,0)),"Unknown",INDIRECT("'C'!$A$"&amp;MATCH($E5,CL,0)+1)))</f>
        <v>Unknown</v>
      </c>
      <c r="T5" s="155" t="str">
        <f ca="1">IF(B5="","",IF(ISERROR(MATCH($J5,SorP!$B$1:$B$6226,0)),"",INDIRECT("'SorP'!$A$"&amp;MATCH($S5&amp;$J5,SorP!C:C,0))))</f>
        <v/>
      </c>
      <c r="U5" s="168"/>
      <c r="V5" s="169">
        <f>IF(C5="",NA(),MATCH($B5&amp;$C5,'Smelter Look-up'!$J:$J,0))</f>
        <v>275</v>
      </c>
      <c r="X5" s="170">
        <f t="shared" ref="X5:X12" ca="1" si="1">IF(AND(C5="Smelter not listed",OR(LEN(D5)=0,LEN(E5)=0)),1,0)</f>
        <v>0</v>
      </c>
      <c r="AB5" s="314" t="str">
        <f t="shared" ref="AB5:AB12" si="2">IF(C5="","",B5)</f>
        <v>Copper</v>
      </c>
    </row>
    <row r="6" spans="1:34" s="170" customFormat="1" ht="20.25">
      <c r="A6" s="198"/>
      <c r="B6" s="304" t="s">
        <v>18642</v>
      </c>
      <c r="C6" s="152" t="s">
        <v>45</v>
      </c>
      <c r="D6" s="149"/>
      <c r="E6" s="149" t="str">
        <f ca="1">IF(ISERROR($V6),"",OFFSET('Smelter Look-up'!$D$4,$V6-4,0)&amp;"")</f>
        <v/>
      </c>
      <c r="F6" s="149">
        <f ca="1">IF(ISERROR($V6),"",OFFSET('Smelter Look-up'!$E$4,$V6-4,0))</f>
        <v>0</v>
      </c>
      <c r="G6" s="149">
        <f ca="1">IF(C6=$X$4,"Enter smelter details",IF(ISERROR($V6),"",OFFSET('Smelter Look-up'!$F$4,$V6-4,0)))</f>
        <v>0</v>
      </c>
      <c r="H6" s="206">
        <f ca="1">IF(ISERROR($V6),"",OFFSET('Smelter Look-up'!$G$4,$V6-4,0))</f>
        <v>0</v>
      </c>
      <c r="I6" s="207">
        <f ca="1">IF(ISERROR($V6),"",OFFSET('Smelter Look-up'!$H$4,$V6-4,0))</f>
        <v>0</v>
      </c>
      <c r="J6" s="207">
        <f ca="1">IF(ISERROR($V6),"",OFFSET('Smelter Look-up'!$I$4,$V6-4,0))</f>
        <v>0</v>
      </c>
      <c r="K6" s="150"/>
      <c r="L6" s="150"/>
      <c r="M6" s="150"/>
      <c r="N6" s="150"/>
      <c r="O6" s="150"/>
      <c r="P6" s="209"/>
      <c r="Q6" s="151"/>
      <c r="R6" s="149" t="str">
        <f ca="1">IF(ISERROR($V6),"",OFFSET('Smelter Look-up'!$C$4,$V6-4,0)&amp;"")</f>
        <v>Unknown</v>
      </c>
      <c r="S6" s="155" t="str">
        <f t="shared" ca="1" si="0"/>
        <v>Unknown</v>
      </c>
      <c r="T6" s="155" t="str">
        <f ca="1">IF(B6="","",IF(ISERROR(MATCH($J6,SorP!$B$1:$B$6226,0)),"",INDIRECT("'SorP'!$A$"&amp;MATCH($S6&amp;$J6,SorP!C:C,0))))</f>
        <v/>
      </c>
      <c r="U6" s="168"/>
      <c r="V6" s="169">
        <f>IF(C6="",NA(),MATCH($B6&amp;$C6,'Smelter Look-up'!$J:$J,0))</f>
        <v>436</v>
      </c>
      <c r="X6" s="170">
        <f t="shared" ca="1" si="1"/>
        <v>0</v>
      </c>
      <c r="AB6" s="314" t="str">
        <f t="shared" si="2"/>
        <v>Nickel</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The Specialty Mfg. Co.</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Miranda Carda</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mcarda@specialtymfg.com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651-762-4476</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Miranda Carda</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mcarda@specialtymfg.com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45888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50%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https://www.specialtymfg.com/about-us/quality/</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No</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Miranda Carda</cp:lastModifiedBy>
  <cp:revision/>
  <dcterms:created xsi:type="dcterms:W3CDTF">2010-06-21T21:00:23Z</dcterms:created>
  <dcterms:modified xsi:type="dcterms:W3CDTF">2025-09-12T20:04:23Z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